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ocuments\FINANCIJSKI PLAN 2022\PRIJEDLOG FINANCIJSKOG PLANA ZA 2022.G-UKUPNI\"/>
    </mc:Choice>
  </mc:AlternateContent>
  <bookViews>
    <workbookView xWindow="0" yWindow="0" windowWidth="28800" windowHeight="1233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DIO'!$A$2:$H$29</definedName>
    <definedName name="_xlnm.Print_Area" localSheetId="1">'PLAN PRIHODA'!$A$1:$H$50</definedName>
  </definedNames>
  <calcPr calcId="162913"/>
</workbook>
</file>

<file path=xl/calcChain.xml><?xml version="1.0" encoding="utf-8"?>
<calcChain xmlns="http://schemas.openxmlformats.org/spreadsheetml/2006/main">
  <c r="B50" i="2" l="1"/>
  <c r="G94" i="3" l="1"/>
  <c r="G96" i="3"/>
  <c r="G98" i="3"/>
  <c r="G97" i="3" s="1"/>
  <c r="G119" i="3"/>
  <c r="G120" i="3"/>
  <c r="E100" i="3"/>
  <c r="E92" i="3"/>
  <c r="E88" i="3" s="1"/>
  <c r="F111" i="3"/>
  <c r="G118" i="3"/>
  <c r="C118" i="3"/>
  <c r="F109" i="3"/>
  <c r="C109" i="3" s="1"/>
  <c r="G53" i="3"/>
  <c r="G51" i="3" s="1"/>
  <c r="G50" i="3" s="1"/>
  <c r="G54" i="3"/>
  <c r="G56" i="3"/>
  <c r="G55" i="3" s="1"/>
  <c r="E58" i="3"/>
  <c r="E50" i="3" s="1"/>
  <c r="E46" i="3" s="1"/>
  <c r="F69" i="3"/>
  <c r="F67" i="3" s="1"/>
  <c r="G76" i="3"/>
  <c r="C76" i="3" s="1"/>
  <c r="G35" i="3"/>
  <c r="C35" i="3" s="1"/>
  <c r="F26" i="3"/>
  <c r="F5" i="3" s="1"/>
  <c r="G14" i="3"/>
  <c r="G10" i="3"/>
  <c r="E9" i="3"/>
  <c r="E5" i="3" s="1"/>
  <c r="B49" i="2"/>
  <c r="C42" i="2"/>
  <c r="C49" i="2" s="1"/>
  <c r="D40" i="2"/>
  <c r="D49" i="2" s="1"/>
  <c r="E39" i="2"/>
  <c r="E38" i="2"/>
  <c r="F49" i="2"/>
  <c r="G49" i="2"/>
  <c r="H49" i="2"/>
  <c r="C33" i="2"/>
  <c r="D33" i="2"/>
  <c r="E33" i="2"/>
  <c r="F33" i="2"/>
  <c r="G33" i="2"/>
  <c r="B33" i="2"/>
  <c r="C26" i="2"/>
  <c r="D24" i="2"/>
  <c r="E23" i="2"/>
  <c r="E22" i="2"/>
  <c r="H33" i="2"/>
  <c r="C17" i="2"/>
  <c r="D17" i="2"/>
  <c r="E17" i="2"/>
  <c r="F17" i="2"/>
  <c r="G17" i="2"/>
  <c r="H17" i="2"/>
  <c r="B17" i="2"/>
  <c r="H22" i="4"/>
  <c r="G22" i="4"/>
  <c r="F22" i="4"/>
  <c r="H10" i="4"/>
  <c r="G10" i="4"/>
  <c r="F10" i="4"/>
  <c r="H7" i="4"/>
  <c r="G7" i="4"/>
  <c r="F7" i="4"/>
  <c r="F88" i="3" l="1"/>
  <c r="G93" i="3"/>
  <c r="G92" i="3" s="1"/>
  <c r="G88" i="3" s="1"/>
  <c r="D46" i="3"/>
  <c r="C67" i="3"/>
  <c r="F46" i="3"/>
  <c r="H13" i="4"/>
  <c r="H24" i="4" s="1"/>
  <c r="G13" i="4"/>
  <c r="G24" i="4" s="1"/>
  <c r="F13" i="4"/>
  <c r="F24" i="4" s="1"/>
  <c r="D5" i="3"/>
  <c r="C26" i="3"/>
  <c r="G9" i="3"/>
  <c r="C9" i="3" s="1"/>
  <c r="E49" i="2"/>
  <c r="B34" i="2"/>
  <c r="B18" i="2"/>
  <c r="C92" i="3" l="1"/>
  <c r="G46" i="3"/>
  <c r="C46" i="3" s="1"/>
  <c r="C50" i="3"/>
  <c r="G5" i="3"/>
  <c r="C5" i="3" s="1"/>
</calcChain>
</file>

<file path=xl/sharedStrings.xml><?xml version="1.0" encoding="utf-8"?>
<sst xmlns="http://schemas.openxmlformats.org/spreadsheetml/2006/main" count="210" uniqueCount="70">
  <si>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</si>
  <si>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</si>
  <si>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</si>
  <si>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</si>
  <si>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</si>
  <si>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</si>
  <si>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</si>
  <si>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</si>
  <si>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</si>
  <si>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</si>
  <si>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</si>
  <si>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</si>
  <si>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</si>
  <si>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</si>
  <si>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</si>
  <si>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</si>
  <si>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</si>
  <si>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</si>
  <si>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</si>
  <si>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</si>
  <si>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</si>
  <si>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</si>
  <si>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</si>
  <si>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</si>
  <si>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</si>
  <si>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</si>
  <si>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</si>
  <si>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</si>
  <si>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</si>
  <si>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</si>
  <si>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</si>
  <si>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</si>
  <si>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</si>
  <si>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</si>
  <si>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</si>
  <si>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</si>
  <si>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</si>
  <si>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</si>
  <si>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</si>
  <si>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</si>
  <si>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</si>
  <si>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</si>
  <si>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</si>
  <si>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</si>
  <si>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</si>
  <si>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</si>
  <si>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</si>
  <si>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</si>
  <si>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</si>
  <si>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</si>
  <si>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</si>
  <si>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</si>
  <si>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</si>
  <si>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</si>
  <si>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</si>
  <si>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</si>
  <si>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</si>
  <si>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</si>
  <si>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</si>
  <si>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</si>
  <si>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</si>
  <si>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</si>
  <si>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</si>
  <si>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PRIJEDLOG FINANCIJSKOG PLANA (OŠ BOROVO) ZA 2022. I                                                                                                                                                PROJEKCIJA PLANA ZA  2023. I 2024. GODINU</t>
  </si>
  <si>
    <t>OSNOVNA ŠKOLA BOROVO</t>
  </si>
  <si>
    <t>ŠKOLSKA KUHINJA</t>
  </si>
  <si>
    <t>PRIHOD OD OPĆINE BOROVO</t>
  </si>
  <si>
    <t>Knjige</t>
  </si>
  <si>
    <t xml:space="preserve">                                                                                        (ravnatelj škole)</t>
  </si>
  <si>
    <t>U Borovu, 18.10.2020.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</si>
</sst>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3" fillId="22" borderId="10" xfId="0" applyNumberFormat="1" applyFont="1" applyFill="1" applyBorder="1" applyAlignment="1" applyProtection="1">
      <alignment horizont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1" fontId="18" fillId="0" borderId="49" xfId="0" applyNumberFormat="1" applyFont="1" applyBorder="1" applyAlignment="1">
      <alignment horizontal="left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/>
    <xf numFmtId="3" fontId="18" fillId="0" borderId="51" xfId="0" applyNumberFormat="1" applyFont="1" applyBorder="1" applyAlignment="1">
      <alignment horizont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3" fontId="40" fillId="0" borderId="22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120" zoomScaleNormal="100" zoomScaleSheetLayoutView="120" workbookViewId="0">
      <selection activeCell="A29" sqref="A2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43"/>
      <c r="B2" s="143"/>
      <c r="C2" s="143"/>
      <c r="D2" s="143"/>
      <c r="E2" s="143"/>
      <c r="F2" s="143"/>
      <c r="G2" s="143"/>
      <c r="H2" s="143"/>
    </row>
    <row r="3" spans="1:10" ht="48" customHeight="1" x14ac:dyDescent="0.2">
      <c r="A3" s="144" t="s">
        <v>63</v>
      </c>
      <c r="B3" s="144"/>
      <c r="C3" s="144"/>
      <c r="D3" s="144"/>
      <c r="E3" s="144"/>
      <c r="F3" s="144"/>
      <c r="G3" s="144"/>
      <c r="H3" s="144"/>
    </row>
    <row r="4" spans="1:10" s="48" customFormat="1" ht="26.25" customHeight="1" x14ac:dyDescent="0.2">
      <c r="A4" s="144" t="s">
        <v>33</v>
      </c>
      <c r="B4" s="144"/>
      <c r="C4" s="144"/>
      <c r="D4" s="144"/>
      <c r="E4" s="144"/>
      <c r="F4" s="144"/>
      <c r="G4" s="145"/>
      <c r="H4" s="145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128" t="s">
        <v>55</v>
      </c>
      <c r="G6" s="128" t="s">
        <v>56</v>
      </c>
      <c r="H6" s="129" t="s">
        <v>57</v>
      </c>
      <c r="I6" s="57"/>
    </row>
    <row r="7" spans="1:10" ht="27.75" customHeight="1" x14ac:dyDescent="0.25">
      <c r="A7" s="146" t="s">
        <v>34</v>
      </c>
      <c r="B7" s="147"/>
      <c r="C7" s="147"/>
      <c r="D7" s="147"/>
      <c r="E7" s="148"/>
      <c r="F7" s="71">
        <f>+F8+F9</f>
        <v>6042611</v>
      </c>
      <c r="G7" s="71">
        <f>G8+G9</f>
        <v>6248060</v>
      </c>
      <c r="H7" s="71">
        <f>+H8+H9</f>
        <v>6441750</v>
      </c>
      <c r="I7" s="69"/>
    </row>
    <row r="8" spans="1:10" ht="22.5" customHeight="1" x14ac:dyDescent="0.25">
      <c r="A8" s="149" t="s">
        <v>0</v>
      </c>
      <c r="B8" s="150"/>
      <c r="C8" s="150"/>
      <c r="D8" s="150"/>
      <c r="E8" s="151"/>
      <c r="F8" s="74">
        <v>6042611</v>
      </c>
      <c r="G8" s="74">
        <v>6248060</v>
      </c>
      <c r="H8" s="74">
        <v>6441750</v>
      </c>
    </row>
    <row r="9" spans="1:10" ht="22.5" customHeight="1" x14ac:dyDescent="0.25">
      <c r="A9" s="152" t="s">
        <v>36</v>
      </c>
      <c r="B9" s="151"/>
      <c r="C9" s="151"/>
      <c r="D9" s="151"/>
      <c r="E9" s="151"/>
      <c r="F9" s="74"/>
      <c r="G9" s="74"/>
      <c r="H9" s="74"/>
    </row>
    <row r="10" spans="1:10" ht="22.5" customHeight="1" x14ac:dyDescent="0.25">
      <c r="A10" s="70" t="s">
        <v>35</v>
      </c>
      <c r="B10" s="73"/>
      <c r="C10" s="73"/>
      <c r="D10" s="73"/>
      <c r="E10" s="73"/>
      <c r="F10" s="71">
        <f>+F11+F12</f>
        <v>6042611</v>
      </c>
      <c r="G10" s="71">
        <f>+G11+G12</f>
        <v>6248060</v>
      </c>
      <c r="H10" s="71">
        <f>+H11+H12</f>
        <v>6441750</v>
      </c>
    </row>
    <row r="11" spans="1:10" ht="22.5" customHeight="1" x14ac:dyDescent="0.25">
      <c r="A11" s="153" t="s">
        <v>1</v>
      </c>
      <c r="B11" s="150"/>
      <c r="C11" s="150"/>
      <c r="D11" s="150"/>
      <c r="E11" s="154"/>
      <c r="F11" s="74">
        <v>5942611</v>
      </c>
      <c r="G11" s="74">
        <v>6128060</v>
      </c>
      <c r="H11" s="59">
        <v>6311750</v>
      </c>
      <c r="I11" s="38"/>
      <c r="J11" s="38"/>
    </row>
    <row r="12" spans="1:10" ht="22.5" customHeight="1" x14ac:dyDescent="0.25">
      <c r="A12" s="155" t="s">
        <v>38</v>
      </c>
      <c r="B12" s="151"/>
      <c r="C12" s="151"/>
      <c r="D12" s="151"/>
      <c r="E12" s="151"/>
      <c r="F12" s="58">
        <v>100000</v>
      </c>
      <c r="G12" s="58">
        <v>120000</v>
      </c>
      <c r="H12" s="59">
        <v>130000</v>
      </c>
      <c r="I12" s="38"/>
      <c r="J12" s="38"/>
    </row>
    <row r="13" spans="1:10" ht="22.5" customHeight="1" x14ac:dyDescent="0.25">
      <c r="A13" s="156" t="s">
        <v>2</v>
      </c>
      <c r="B13" s="147"/>
      <c r="C13" s="147"/>
      <c r="D13" s="147"/>
      <c r="E13" s="147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44"/>
      <c r="B14" s="157"/>
      <c r="C14" s="157"/>
      <c r="D14" s="157"/>
      <c r="E14" s="157"/>
      <c r="F14" s="158"/>
      <c r="G14" s="158"/>
      <c r="H14" s="158"/>
    </row>
    <row r="15" spans="1:10" ht="27.75" customHeight="1" x14ac:dyDescent="0.25">
      <c r="A15" s="51"/>
      <c r="B15" s="52"/>
      <c r="C15" s="52"/>
      <c r="D15" s="53"/>
      <c r="E15" s="54"/>
      <c r="F15" s="55" t="s">
        <v>55</v>
      </c>
      <c r="G15" s="55" t="s">
        <v>56</v>
      </c>
      <c r="H15" s="56" t="s">
        <v>57</v>
      </c>
      <c r="J15" s="38"/>
    </row>
    <row r="16" spans="1:10" ht="30.75" customHeight="1" x14ac:dyDescent="0.25">
      <c r="A16" s="159" t="s">
        <v>61</v>
      </c>
      <c r="B16" s="160"/>
      <c r="C16" s="160"/>
      <c r="D16" s="160"/>
      <c r="E16" s="161"/>
      <c r="F16" s="75"/>
      <c r="G16" s="75"/>
      <c r="H16" s="76"/>
      <c r="J16" s="38"/>
    </row>
    <row r="17" spans="1:11" ht="34.5" customHeight="1" x14ac:dyDescent="0.25">
      <c r="A17" s="162" t="s">
        <v>62</v>
      </c>
      <c r="B17" s="163"/>
      <c r="C17" s="163"/>
      <c r="D17" s="163"/>
      <c r="E17" s="164"/>
      <c r="F17" s="77"/>
      <c r="G17" s="77"/>
      <c r="H17" s="72"/>
      <c r="J17" s="38"/>
    </row>
    <row r="18" spans="1:11" s="43" customFormat="1" ht="25.5" customHeight="1" x14ac:dyDescent="0.25">
      <c r="A18" s="167"/>
      <c r="B18" s="157"/>
      <c r="C18" s="157"/>
      <c r="D18" s="157"/>
      <c r="E18" s="157"/>
      <c r="F18" s="158"/>
      <c r="G18" s="158"/>
      <c r="H18" s="158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55</v>
      </c>
      <c r="G19" s="55" t="s">
        <v>56</v>
      </c>
      <c r="H19" s="56" t="s">
        <v>57</v>
      </c>
      <c r="J19" s="78"/>
      <c r="K19" s="78"/>
    </row>
    <row r="20" spans="1:11" s="43" customFormat="1" ht="22.5" customHeight="1" x14ac:dyDescent="0.25">
      <c r="A20" s="149" t="s">
        <v>3</v>
      </c>
      <c r="B20" s="150"/>
      <c r="C20" s="150"/>
      <c r="D20" s="150"/>
      <c r="E20" s="150"/>
      <c r="F20" s="58"/>
      <c r="G20" s="58"/>
      <c r="H20" s="58"/>
      <c r="J20" s="78"/>
    </row>
    <row r="21" spans="1:11" s="43" customFormat="1" ht="33.75" customHeight="1" x14ac:dyDescent="0.25">
      <c r="A21" s="149" t="s">
        <v>4</v>
      </c>
      <c r="B21" s="150"/>
      <c r="C21" s="150"/>
      <c r="D21" s="150"/>
      <c r="E21" s="150"/>
      <c r="F21" s="58"/>
      <c r="G21" s="58"/>
      <c r="H21" s="58"/>
    </row>
    <row r="22" spans="1:11" s="43" customFormat="1" ht="22.5" customHeight="1" x14ac:dyDescent="0.25">
      <c r="A22" s="156" t="s">
        <v>5</v>
      </c>
      <c r="B22" s="147"/>
      <c r="C22" s="147"/>
      <c r="D22" s="147"/>
      <c r="E22" s="14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67"/>
      <c r="B23" s="157"/>
      <c r="C23" s="157"/>
      <c r="D23" s="157"/>
      <c r="E23" s="157"/>
      <c r="F23" s="158"/>
      <c r="G23" s="158"/>
      <c r="H23" s="158"/>
    </row>
    <row r="24" spans="1:11" s="43" customFormat="1" ht="22.5" customHeight="1" x14ac:dyDescent="0.25">
      <c r="A24" s="153" t="s">
        <v>6</v>
      </c>
      <c r="B24" s="150"/>
      <c r="C24" s="150"/>
      <c r="D24" s="150"/>
      <c r="E24" s="15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65" t="s">
        <v>39</v>
      </c>
      <c r="B26" s="166"/>
      <c r="C26" s="166"/>
      <c r="D26" s="166"/>
      <c r="E26" s="166"/>
      <c r="F26" s="166"/>
      <c r="G26" s="166"/>
      <c r="H26" s="166"/>
    </row>
    <row r="27" spans="1:11" x14ac:dyDescent="0.2">
      <c r="E27" s="80"/>
    </row>
    <row r="28" spans="1:11" ht="15" x14ac:dyDescent="0.2">
      <c r="A28" s="48" t="s">
        <v>69</v>
      </c>
      <c r="B28" s="48"/>
      <c r="C28" s="48"/>
      <c r="D28" s="142"/>
      <c r="E28" s="48"/>
      <c r="F28" s="130"/>
      <c r="G28" s="130"/>
      <c r="H28" s="130"/>
    </row>
    <row r="29" spans="1:11" ht="15" x14ac:dyDescent="0.2">
      <c r="A29" s="48" t="s">
        <v>68</v>
      </c>
      <c r="B29" s="48"/>
      <c r="C29" s="48"/>
      <c r="D29" s="142"/>
      <c r="E29" s="48"/>
      <c r="F29" s="130"/>
      <c r="G29" s="130"/>
      <c r="H29" s="130"/>
    </row>
    <row r="30" spans="1:11" x14ac:dyDescent="0.2">
      <c r="A30" s="130"/>
      <c r="B30" s="130"/>
      <c r="C30" s="130"/>
      <c r="E30" s="130"/>
      <c r="F30" s="38"/>
      <c r="G30" s="38"/>
      <c r="H30" s="38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view="pageBreakPreview" topLeftCell="A34" zoomScale="120" zoomScaleSheetLayoutView="120" workbookViewId="0">
      <selection activeCell="B51" sqref="B51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70" t="s">
        <v>40</v>
      </c>
      <c r="C3" s="171"/>
      <c r="D3" s="171"/>
      <c r="E3" s="171"/>
      <c r="F3" s="171"/>
      <c r="G3" s="171"/>
      <c r="H3" s="172"/>
    </row>
    <row r="4" spans="1:8" s="1" customFormat="1" ht="90" thickBot="1" x14ac:dyDescent="0.25">
      <c r="A4" s="66" t="s">
        <v>48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 x14ac:dyDescent="0.2">
      <c r="A5" s="102">
        <v>633</v>
      </c>
      <c r="B5" s="103"/>
      <c r="C5" s="104"/>
      <c r="D5" s="105"/>
      <c r="E5" s="106">
        <v>110000</v>
      </c>
      <c r="F5" s="106"/>
      <c r="G5" s="107"/>
      <c r="H5" s="108"/>
    </row>
    <row r="6" spans="1:8" s="1" customFormat="1" ht="12.75" customHeight="1" x14ac:dyDescent="0.2">
      <c r="A6" s="131">
        <v>636</v>
      </c>
      <c r="B6" s="132"/>
      <c r="C6" s="133"/>
      <c r="D6" s="134"/>
      <c r="E6" s="135">
        <v>5887200</v>
      </c>
      <c r="F6" s="135"/>
      <c r="G6" s="136"/>
      <c r="H6" s="137"/>
    </row>
    <row r="7" spans="1:8" s="1" customFormat="1" x14ac:dyDescent="0.2">
      <c r="A7" s="109">
        <v>652</v>
      </c>
      <c r="B7" s="110"/>
      <c r="C7" s="111"/>
      <c r="D7" s="111">
        <v>42000</v>
      </c>
      <c r="E7" s="111"/>
      <c r="F7" s="111"/>
      <c r="G7" s="112"/>
      <c r="H7" s="113"/>
    </row>
    <row r="8" spans="1:8" s="1" customFormat="1" x14ac:dyDescent="0.2">
      <c r="A8" s="109">
        <v>653</v>
      </c>
      <c r="B8" s="110"/>
      <c r="C8" s="111"/>
      <c r="D8" s="111"/>
      <c r="E8" s="111"/>
      <c r="F8" s="111"/>
      <c r="G8" s="112"/>
      <c r="H8" s="113"/>
    </row>
    <row r="9" spans="1:8" s="1" customFormat="1" x14ac:dyDescent="0.2">
      <c r="A9" s="109">
        <v>661</v>
      </c>
      <c r="B9" s="110"/>
      <c r="C9" s="111">
        <v>3411</v>
      </c>
      <c r="D9" s="111"/>
      <c r="E9" s="111"/>
      <c r="F9" s="111"/>
      <c r="G9" s="112"/>
      <c r="H9" s="113"/>
    </row>
    <row r="10" spans="1:8" s="1" customFormat="1" x14ac:dyDescent="0.2">
      <c r="A10" s="109">
        <v>663</v>
      </c>
      <c r="B10" s="110"/>
      <c r="C10" s="111"/>
      <c r="D10" s="111"/>
      <c r="E10" s="111"/>
      <c r="F10" s="111"/>
      <c r="G10" s="112"/>
      <c r="H10" s="113"/>
    </row>
    <row r="11" spans="1:8" s="1" customFormat="1" x14ac:dyDescent="0.2">
      <c r="A11" s="109">
        <v>671</v>
      </c>
      <c r="B11" s="110"/>
      <c r="C11" s="111"/>
      <c r="D11" s="111"/>
      <c r="E11" s="111"/>
      <c r="F11" s="111"/>
      <c r="G11" s="112"/>
      <c r="H11" s="113"/>
    </row>
    <row r="12" spans="1:8" s="1" customFormat="1" x14ac:dyDescent="0.2">
      <c r="A12" s="109">
        <v>673</v>
      </c>
      <c r="B12" s="110"/>
      <c r="C12" s="111"/>
      <c r="D12" s="111"/>
      <c r="E12" s="111"/>
      <c r="F12" s="111"/>
      <c r="G12" s="112"/>
      <c r="H12" s="113"/>
    </row>
    <row r="13" spans="1:8" s="1" customFormat="1" x14ac:dyDescent="0.2">
      <c r="A13" s="109">
        <v>922</v>
      </c>
      <c r="B13" s="110"/>
      <c r="C13" s="111"/>
      <c r="D13" s="111"/>
      <c r="E13" s="111"/>
      <c r="F13" s="111"/>
      <c r="G13" s="112"/>
      <c r="H13" s="113"/>
    </row>
    <row r="14" spans="1:8" s="1" customFormat="1" x14ac:dyDescent="0.2">
      <c r="A14" s="123"/>
      <c r="B14" s="124"/>
      <c r="C14" s="125"/>
      <c r="D14" s="125"/>
      <c r="E14" s="125"/>
      <c r="F14" s="125"/>
      <c r="G14" s="126"/>
      <c r="H14" s="127"/>
    </row>
    <row r="15" spans="1:8" s="1" customFormat="1" x14ac:dyDescent="0.2">
      <c r="A15" s="123"/>
      <c r="B15" s="124"/>
      <c r="C15" s="125"/>
      <c r="D15" s="125"/>
      <c r="E15" s="125"/>
      <c r="F15" s="125"/>
      <c r="G15" s="126"/>
      <c r="H15" s="127"/>
    </row>
    <row r="16" spans="1:8" s="1" customFormat="1" ht="13.5" thickBot="1" x14ac:dyDescent="0.25">
      <c r="A16" s="114"/>
      <c r="B16" s="115"/>
      <c r="C16" s="116"/>
      <c r="D16" s="116"/>
      <c r="E16" s="116"/>
      <c r="F16" s="116"/>
      <c r="G16" s="117"/>
      <c r="H16" s="118"/>
    </row>
    <row r="17" spans="1:8" s="1" customFormat="1" ht="30" customHeight="1" thickBot="1" x14ac:dyDescent="0.25">
      <c r="A17" s="11" t="s">
        <v>17</v>
      </c>
      <c r="B17" s="119">
        <f>SUM(B5:B16)</f>
        <v>0</v>
      </c>
      <c r="C17" s="119">
        <f t="shared" ref="C17:H17" si="0">SUM(C5:C16)</f>
        <v>3411</v>
      </c>
      <c r="D17" s="119">
        <f t="shared" si="0"/>
        <v>42000</v>
      </c>
      <c r="E17" s="119">
        <f t="shared" si="0"/>
        <v>5997200</v>
      </c>
      <c r="F17" s="119">
        <f t="shared" si="0"/>
        <v>0</v>
      </c>
      <c r="G17" s="119">
        <f t="shared" si="0"/>
        <v>0</v>
      </c>
      <c r="H17" s="119">
        <f t="shared" si="0"/>
        <v>0</v>
      </c>
    </row>
    <row r="18" spans="1:8" s="1" customFormat="1" ht="28.5" customHeight="1" thickBot="1" x14ac:dyDescent="0.25">
      <c r="A18" s="11" t="s">
        <v>41</v>
      </c>
      <c r="B18" s="173">
        <f>B17+C17+D17+E17+F17+G17+H17</f>
        <v>6042611</v>
      </c>
      <c r="C18" s="174"/>
      <c r="D18" s="174"/>
      <c r="E18" s="174"/>
      <c r="F18" s="174"/>
      <c r="G18" s="174"/>
      <c r="H18" s="175"/>
    </row>
    <row r="19" spans="1:8" ht="13.5" thickBot="1" x14ac:dyDescent="0.25">
      <c r="A19" s="6"/>
      <c r="B19" s="6"/>
      <c r="C19" s="6"/>
      <c r="D19" s="7"/>
      <c r="E19" s="12"/>
      <c r="H19" s="10"/>
    </row>
    <row r="20" spans="1:8" ht="26.25" customHeight="1" thickBot="1" x14ac:dyDescent="0.25">
      <c r="A20" s="67" t="s">
        <v>9</v>
      </c>
      <c r="B20" s="170" t="s">
        <v>52</v>
      </c>
      <c r="C20" s="171"/>
      <c r="D20" s="171"/>
      <c r="E20" s="171"/>
      <c r="F20" s="171"/>
      <c r="G20" s="171"/>
      <c r="H20" s="172"/>
    </row>
    <row r="21" spans="1:8" ht="90" thickBot="1" x14ac:dyDescent="0.25">
      <c r="A21" s="68" t="s">
        <v>48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37</v>
      </c>
      <c r="H21" s="85" t="s">
        <v>16</v>
      </c>
    </row>
    <row r="22" spans="1:8" x14ac:dyDescent="0.2">
      <c r="A22" s="102">
        <v>633</v>
      </c>
      <c r="B22" s="103"/>
      <c r="C22" s="104"/>
      <c r="D22" s="105"/>
      <c r="E22" s="106">
        <f>110000*1.034</f>
        <v>113740</v>
      </c>
      <c r="F22" s="106"/>
      <c r="G22" s="107"/>
      <c r="H22" s="108"/>
    </row>
    <row r="23" spans="1:8" x14ac:dyDescent="0.2">
      <c r="A23" s="131">
        <v>636</v>
      </c>
      <c r="B23" s="132"/>
      <c r="C23" s="133"/>
      <c r="D23" s="134"/>
      <c r="E23" s="135">
        <f>5887200*1.034</f>
        <v>6087364.7999999998</v>
      </c>
      <c r="F23" s="135"/>
      <c r="G23" s="136"/>
      <c r="H23" s="113"/>
    </row>
    <row r="24" spans="1:8" x14ac:dyDescent="0.2">
      <c r="A24" s="109">
        <v>652</v>
      </c>
      <c r="B24" s="110"/>
      <c r="C24" s="111"/>
      <c r="D24" s="111">
        <f>42000*1.034</f>
        <v>43428</v>
      </c>
      <c r="E24" s="111"/>
      <c r="F24" s="111"/>
      <c r="G24" s="112"/>
      <c r="H24" s="113"/>
    </row>
    <row r="25" spans="1:8" x14ac:dyDescent="0.2">
      <c r="A25" s="109">
        <v>653</v>
      </c>
      <c r="B25" s="110"/>
      <c r="C25" s="111"/>
      <c r="D25" s="111"/>
      <c r="E25" s="111"/>
      <c r="F25" s="111"/>
      <c r="G25" s="112"/>
      <c r="H25" s="113"/>
    </row>
    <row r="26" spans="1:8" x14ac:dyDescent="0.2">
      <c r="A26" s="109">
        <v>661</v>
      </c>
      <c r="B26" s="110"/>
      <c r="C26" s="111">
        <f>3411*1.034</f>
        <v>3526.9740000000002</v>
      </c>
      <c r="D26" s="111"/>
      <c r="E26" s="111"/>
      <c r="F26" s="111"/>
      <c r="G26" s="112"/>
      <c r="H26" s="113"/>
    </row>
    <row r="27" spans="1:8" x14ac:dyDescent="0.2">
      <c r="A27" s="109">
        <v>663</v>
      </c>
      <c r="B27" s="110"/>
      <c r="C27" s="111"/>
      <c r="D27" s="111"/>
      <c r="E27" s="111"/>
      <c r="F27" s="111"/>
      <c r="G27" s="112"/>
      <c r="H27" s="113"/>
    </row>
    <row r="28" spans="1:8" x14ac:dyDescent="0.2">
      <c r="A28" s="109">
        <v>671</v>
      </c>
      <c r="B28" s="110"/>
      <c r="C28" s="111"/>
      <c r="D28" s="111"/>
      <c r="E28" s="111"/>
      <c r="F28" s="111"/>
      <c r="G28" s="112"/>
      <c r="H28" s="113"/>
    </row>
    <row r="29" spans="1:8" s="130" customFormat="1" x14ac:dyDescent="0.2">
      <c r="A29" s="109">
        <v>673</v>
      </c>
      <c r="B29" s="110"/>
      <c r="C29" s="111"/>
      <c r="D29" s="111"/>
      <c r="E29" s="111"/>
      <c r="F29" s="111"/>
      <c r="G29" s="112"/>
      <c r="H29" s="113"/>
    </row>
    <row r="30" spans="1:8" s="130" customFormat="1" x14ac:dyDescent="0.2">
      <c r="A30" s="109">
        <v>922</v>
      </c>
      <c r="B30" s="110"/>
      <c r="C30" s="111"/>
      <c r="D30" s="111"/>
      <c r="E30" s="111"/>
      <c r="F30" s="111"/>
      <c r="G30" s="112"/>
      <c r="H30" s="113"/>
    </row>
    <row r="31" spans="1:8" s="130" customFormat="1" x14ac:dyDescent="0.2">
      <c r="A31" s="109"/>
      <c r="B31" s="110"/>
      <c r="C31" s="111"/>
      <c r="D31" s="111"/>
      <c r="E31" s="111"/>
      <c r="F31" s="111"/>
      <c r="G31" s="112"/>
      <c r="H31" s="113"/>
    </row>
    <row r="32" spans="1:8" ht="13.5" thickBot="1" x14ac:dyDescent="0.25">
      <c r="A32" s="114"/>
      <c r="B32" s="115"/>
      <c r="C32" s="116"/>
      <c r="D32" s="116"/>
      <c r="E32" s="116"/>
      <c r="F32" s="116"/>
      <c r="G32" s="117"/>
      <c r="H32" s="118"/>
    </row>
    <row r="33" spans="1:8" s="1" customFormat="1" ht="30" customHeight="1" thickBot="1" x14ac:dyDescent="0.25">
      <c r="A33" s="11" t="s">
        <v>17</v>
      </c>
      <c r="B33" s="119">
        <f>SUM(B22:B30)</f>
        <v>0</v>
      </c>
      <c r="C33" s="119">
        <f t="shared" ref="C33:G33" si="1">SUM(C22:C30)</f>
        <v>3526.9740000000002</v>
      </c>
      <c r="D33" s="119">
        <f t="shared" si="1"/>
        <v>43428</v>
      </c>
      <c r="E33" s="119">
        <f t="shared" si="1"/>
        <v>6201104.7999999998</v>
      </c>
      <c r="F33" s="119">
        <f t="shared" si="1"/>
        <v>0</v>
      </c>
      <c r="G33" s="119">
        <f t="shared" si="1"/>
        <v>0</v>
      </c>
      <c r="H33" s="119">
        <f t="shared" ref="H33" si="2">SUM(H22:H30)</f>
        <v>0</v>
      </c>
    </row>
    <row r="34" spans="1:8" s="1" customFormat="1" ht="28.5" customHeight="1" thickBot="1" x14ac:dyDescent="0.25">
      <c r="A34" s="11" t="s">
        <v>53</v>
      </c>
      <c r="B34" s="173">
        <f>B33+C33+D33+E33+F33+G33+H33</f>
        <v>6248059.7740000002</v>
      </c>
      <c r="C34" s="174"/>
      <c r="D34" s="174"/>
      <c r="E34" s="174"/>
      <c r="F34" s="174"/>
      <c r="G34" s="174"/>
      <c r="H34" s="175"/>
    </row>
    <row r="35" spans="1:8" ht="13.5" thickBot="1" x14ac:dyDescent="0.25">
      <c r="D35" s="14"/>
      <c r="E35" s="15"/>
      <c r="F35" s="130"/>
      <c r="G35" s="130"/>
      <c r="H35" s="130"/>
    </row>
    <row r="36" spans="1:8" ht="26.25" customHeight="1" thickBot="1" x14ac:dyDescent="0.25">
      <c r="A36" s="67" t="s">
        <v>9</v>
      </c>
      <c r="B36" s="170" t="s">
        <v>58</v>
      </c>
      <c r="C36" s="176"/>
      <c r="D36" s="176"/>
      <c r="E36" s="176"/>
      <c r="F36" s="176"/>
      <c r="G36" s="176"/>
      <c r="H36" s="177"/>
    </row>
    <row r="37" spans="1:8" ht="90" thickBot="1" x14ac:dyDescent="0.25">
      <c r="A37" s="68" t="s">
        <v>48</v>
      </c>
      <c r="B37" s="83" t="s">
        <v>10</v>
      </c>
      <c r="C37" s="84" t="s">
        <v>11</v>
      </c>
      <c r="D37" s="84" t="s">
        <v>12</v>
      </c>
      <c r="E37" s="84" t="s">
        <v>13</v>
      </c>
      <c r="F37" s="84" t="s">
        <v>14</v>
      </c>
      <c r="G37" s="84" t="s">
        <v>37</v>
      </c>
      <c r="H37" s="85" t="s">
        <v>16</v>
      </c>
    </row>
    <row r="38" spans="1:8" x14ac:dyDescent="0.2">
      <c r="A38" s="102">
        <v>633</v>
      </c>
      <c r="B38" s="103"/>
      <c r="C38" s="104"/>
      <c r="D38" s="105"/>
      <c r="E38" s="106">
        <f>113740*1.031</f>
        <v>117265.93999999999</v>
      </c>
      <c r="F38" s="106"/>
      <c r="G38" s="107"/>
      <c r="H38" s="108"/>
    </row>
    <row r="39" spans="1:8" x14ac:dyDescent="0.2">
      <c r="A39" s="131">
        <v>636</v>
      </c>
      <c r="B39" s="132"/>
      <c r="C39" s="133"/>
      <c r="D39" s="134"/>
      <c r="E39" s="135">
        <f>6087364.8*1.031</f>
        <v>6276073.1087999996</v>
      </c>
      <c r="F39" s="135"/>
      <c r="G39" s="136"/>
      <c r="H39" s="113"/>
    </row>
    <row r="40" spans="1:8" x14ac:dyDescent="0.2">
      <c r="A40" s="109">
        <v>652</v>
      </c>
      <c r="B40" s="110"/>
      <c r="C40" s="111"/>
      <c r="D40" s="111">
        <f>43428*1.031</f>
        <v>44774.267999999996</v>
      </c>
      <c r="E40" s="111"/>
      <c r="F40" s="111"/>
      <c r="G40" s="112"/>
      <c r="H40" s="113"/>
    </row>
    <row r="41" spans="1:8" x14ac:dyDescent="0.2">
      <c r="A41" s="109">
        <v>653</v>
      </c>
      <c r="B41" s="110"/>
      <c r="C41" s="111"/>
      <c r="D41" s="111"/>
      <c r="E41" s="111"/>
      <c r="F41" s="111"/>
      <c r="G41" s="112"/>
      <c r="H41" s="113"/>
    </row>
    <row r="42" spans="1:8" s="130" customFormat="1" x14ac:dyDescent="0.2">
      <c r="A42" s="109">
        <v>661</v>
      </c>
      <c r="B42" s="110"/>
      <c r="C42" s="111">
        <f>3526.974*1.031</f>
        <v>3636.3101939999997</v>
      </c>
      <c r="D42" s="111"/>
      <c r="E42" s="111"/>
      <c r="F42" s="111"/>
      <c r="G42" s="112"/>
      <c r="H42" s="113"/>
    </row>
    <row r="43" spans="1:8" s="130" customFormat="1" x14ac:dyDescent="0.2">
      <c r="A43" s="109">
        <v>663</v>
      </c>
      <c r="B43" s="110"/>
      <c r="C43" s="111"/>
      <c r="D43" s="111"/>
      <c r="E43" s="111"/>
      <c r="F43" s="111"/>
      <c r="G43" s="112"/>
      <c r="H43" s="113"/>
    </row>
    <row r="44" spans="1:8" s="130" customFormat="1" x14ac:dyDescent="0.2">
      <c r="A44" s="109">
        <v>671</v>
      </c>
      <c r="B44" s="110"/>
      <c r="C44" s="111"/>
      <c r="D44" s="111"/>
      <c r="E44" s="111"/>
      <c r="F44" s="111"/>
      <c r="G44" s="112"/>
      <c r="H44" s="113"/>
    </row>
    <row r="45" spans="1:8" x14ac:dyDescent="0.2">
      <c r="A45" s="109">
        <v>673</v>
      </c>
      <c r="B45" s="110"/>
      <c r="C45" s="111"/>
      <c r="D45" s="111"/>
      <c r="E45" s="111"/>
      <c r="F45" s="111"/>
      <c r="G45" s="112"/>
      <c r="H45" s="113"/>
    </row>
    <row r="46" spans="1:8" ht="13.5" customHeight="1" x14ac:dyDescent="0.2">
      <c r="A46" s="109">
        <v>922</v>
      </c>
      <c r="B46" s="110"/>
      <c r="C46" s="111"/>
      <c r="D46" s="111"/>
      <c r="E46" s="111"/>
      <c r="F46" s="111"/>
      <c r="G46" s="112"/>
      <c r="H46" s="113"/>
    </row>
    <row r="47" spans="1:8" ht="13.5" customHeight="1" x14ac:dyDescent="0.2">
      <c r="A47" s="109"/>
      <c r="B47" s="110"/>
      <c r="C47" s="111"/>
      <c r="D47" s="111"/>
      <c r="E47" s="111"/>
      <c r="F47" s="111"/>
      <c r="G47" s="112"/>
      <c r="H47" s="113"/>
    </row>
    <row r="48" spans="1:8" ht="13.5" customHeight="1" thickBot="1" x14ac:dyDescent="0.25">
      <c r="A48" s="114"/>
      <c r="B48" s="115"/>
      <c r="C48" s="116"/>
      <c r="D48" s="116"/>
      <c r="E48" s="116"/>
      <c r="F48" s="116"/>
      <c r="G48" s="117"/>
      <c r="H48" s="118"/>
    </row>
    <row r="49" spans="1:8" s="1" customFormat="1" ht="30" customHeight="1" thickBot="1" x14ac:dyDescent="0.25">
      <c r="A49" s="11" t="s">
        <v>17</v>
      </c>
      <c r="B49" s="119">
        <f>SUM(B38:B48)</f>
        <v>0</v>
      </c>
      <c r="C49" s="119">
        <f t="shared" ref="C49:H49" si="3">SUM(C38:C48)</f>
        <v>3636.3101939999997</v>
      </c>
      <c r="D49" s="119">
        <f t="shared" si="3"/>
        <v>44774.267999999996</v>
      </c>
      <c r="E49" s="119">
        <f t="shared" si="3"/>
        <v>6393339.0488</v>
      </c>
      <c r="F49" s="119">
        <f t="shared" si="3"/>
        <v>0</v>
      </c>
      <c r="G49" s="119">
        <f t="shared" si="3"/>
        <v>0</v>
      </c>
      <c r="H49" s="119">
        <f t="shared" si="3"/>
        <v>0</v>
      </c>
    </row>
    <row r="50" spans="1:8" s="1" customFormat="1" ht="28.5" customHeight="1" thickBot="1" x14ac:dyDescent="0.25">
      <c r="A50" s="11" t="s">
        <v>59</v>
      </c>
      <c r="B50" s="173">
        <f>B49+C49+D49+E49+F49+G49+H49</f>
        <v>6441749.6269939998</v>
      </c>
      <c r="C50" s="174"/>
      <c r="D50" s="174"/>
      <c r="E50" s="174"/>
      <c r="F50" s="174"/>
      <c r="G50" s="174"/>
      <c r="H50" s="175"/>
    </row>
    <row r="51" spans="1:8" ht="13.5" customHeight="1" x14ac:dyDescent="0.2">
      <c r="C51" s="16"/>
      <c r="D51" s="14"/>
      <c r="E51" s="17"/>
    </row>
    <row r="52" spans="1:8" ht="13.5" customHeight="1" x14ac:dyDescent="0.2">
      <c r="C52" s="16"/>
      <c r="D52" s="18"/>
      <c r="E52" s="19"/>
    </row>
    <row r="53" spans="1:8" ht="13.5" customHeight="1" x14ac:dyDescent="0.2">
      <c r="D53" s="20"/>
      <c r="E53" s="21"/>
    </row>
    <row r="54" spans="1:8" ht="13.5" customHeight="1" x14ac:dyDescent="0.2">
      <c r="D54" s="22"/>
      <c r="E54" s="23"/>
    </row>
    <row r="55" spans="1:8" ht="13.5" customHeight="1" x14ac:dyDescent="0.2">
      <c r="D55" s="14"/>
      <c r="E55" s="15"/>
    </row>
    <row r="56" spans="1:8" ht="28.5" customHeight="1" x14ac:dyDescent="0.2">
      <c r="C56" s="16"/>
      <c r="D56" s="14"/>
      <c r="E56" s="24"/>
    </row>
    <row r="57" spans="1:8" ht="13.5" customHeight="1" x14ac:dyDescent="0.2">
      <c r="C57" s="16"/>
      <c r="D57" s="14"/>
      <c r="E57" s="19"/>
    </row>
    <row r="58" spans="1:8" ht="13.5" customHeight="1" x14ac:dyDescent="0.2">
      <c r="D58" s="14"/>
      <c r="E58" s="15"/>
    </row>
    <row r="59" spans="1:8" ht="13.5" customHeight="1" x14ac:dyDescent="0.2">
      <c r="D59" s="14"/>
      <c r="E59" s="23"/>
    </row>
    <row r="60" spans="1:8" ht="13.5" customHeight="1" x14ac:dyDescent="0.2">
      <c r="D60" s="14"/>
      <c r="E60" s="15"/>
    </row>
    <row r="61" spans="1:8" ht="22.5" customHeight="1" x14ac:dyDescent="0.2">
      <c r="D61" s="14"/>
      <c r="E61" s="25"/>
    </row>
    <row r="62" spans="1:8" ht="13.5" customHeight="1" x14ac:dyDescent="0.2">
      <c r="D62" s="20"/>
      <c r="E62" s="21"/>
    </row>
    <row r="63" spans="1:8" ht="13.5" customHeight="1" x14ac:dyDescent="0.2">
      <c r="B63" s="16"/>
      <c r="D63" s="20"/>
      <c r="E63" s="26"/>
    </row>
    <row r="64" spans="1:8" ht="13.5" customHeight="1" x14ac:dyDescent="0.2">
      <c r="C64" s="16"/>
      <c r="D64" s="20"/>
      <c r="E64" s="27"/>
    </row>
    <row r="65" spans="1:5" ht="13.5" customHeight="1" x14ac:dyDescent="0.2">
      <c r="C65" s="16"/>
      <c r="D65" s="22"/>
      <c r="E65" s="19"/>
    </row>
    <row r="66" spans="1:5" ht="13.5" customHeight="1" x14ac:dyDescent="0.2">
      <c r="D66" s="14"/>
      <c r="E66" s="15"/>
    </row>
    <row r="67" spans="1:5" ht="13.5" customHeight="1" x14ac:dyDescent="0.2">
      <c r="B67" s="16"/>
      <c r="D67" s="14"/>
      <c r="E67" s="17"/>
    </row>
    <row r="68" spans="1:5" ht="13.5" customHeight="1" x14ac:dyDescent="0.2">
      <c r="C68" s="16"/>
      <c r="D68" s="14"/>
      <c r="E68" s="26"/>
    </row>
    <row r="69" spans="1:5" ht="13.5" customHeight="1" x14ac:dyDescent="0.2">
      <c r="C69" s="16"/>
      <c r="D69" s="22"/>
      <c r="E69" s="19"/>
    </row>
    <row r="70" spans="1:5" ht="13.5" customHeight="1" x14ac:dyDescent="0.2">
      <c r="D70" s="20"/>
      <c r="E70" s="15"/>
    </row>
    <row r="71" spans="1:5" ht="13.5" customHeight="1" x14ac:dyDescent="0.2">
      <c r="C71" s="16"/>
      <c r="D71" s="20"/>
      <c r="E71" s="26"/>
    </row>
    <row r="72" spans="1:5" ht="22.5" customHeight="1" x14ac:dyDescent="0.2">
      <c r="D72" s="22"/>
      <c r="E72" s="25"/>
    </row>
    <row r="73" spans="1:5" ht="13.5" customHeight="1" x14ac:dyDescent="0.2">
      <c r="D73" s="14"/>
      <c r="E73" s="15"/>
    </row>
    <row r="74" spans="1:5" ht="13.5" customHeight="1" x14ac:dyDescent="0.2">
      <c r="D74" s="22"/>
      <c r="E74" s="19"/>
    </row>
    <row r="75" spans="1:5" ht="13.5" customHeight="1" x14ac:dyDescent="0.2">
      <c r="D75" s="14"/>
      <c r="E75" s="15"/>
    </row>
    <row r="76" spans="1:5" ht="13.5" customHeight="1" x14ac:dyDescent="0.2">
      <c r="D76" s="14"/>
      <c r="E76" s="15"/>
    </row>
    <row r="77" spans="1:5" ht="13.5" customHeight="1" x14ac:dyDescent="0.2">
      <c r="A77" s="16"/>
      <c r="D77" s="28"/>
      <c r="E77" s="26"/>
    </row>
    <row r="78" spans="1:5" ht="13.5" customHeight="1" x14ac:dyDescent="0.2">
      <c r="B78" s="16"/>
      <c r="C78" s="16"/>
      <c r="D78" s="29"/>
      <c r="E78" s="26"/>
    </row>
    <row r="79" spans="1:5" ht="13.5" customHeight="1" x14ac:dyDescent="0.2">
      <c r="B79" s="16"/>
      <c r="C79" s="16"/>
      <c r="D79" s="29"/>
      <c r="E79" s="17"/>
    </row>
    <row r="80" spans="1:5" ht="13.5" customHeight="1" x14ac:dyDescent="0.2">
      <c r="B80" s="16"/>
      <c r="C80" s="16"/>
      <c r="D80" s="22"/>
      <c r="E80" s="23"/>
    </row>
    <row r="81" spans="2:5" x14ac:dyDescent="0.2">
      <c r="D81" s="14"/>
      <c r="E81" s="15"/>
    </row>
    <row r="82" spans="2:5" x14ac:dyDescent="0.2">
      <c r="B82" s="16"/>
      <c r="D82" s="14"/>
      <c r="E82" s="26"/>
    </row>
    <row r="83" spans="2:5" x14ac:dyDescent="0.2">
      <c r="C83" s="16"/>
      <c r="D83" s="14"/>
      <c r="E83" s="17"/>
    </row>
    <row r="84" spans="2:5" x14ac:dyDescent="0.2">
      <c r="C84" s="16"/>
      <c r="D84" s="22"/>
      <c r="E84" s="19"/>
    </row>
    <row r="85" spans="2:5" x14ac:dyDescent="0.2">
      <c r="D85" s="14"/>
      <c r="E85" s="15"/>
    </row>
    <row r="86" spans="2:5" x14ac:dyDescent="0.2">
      <c r="D86" s="14"/>
      <c r="E86" s="15"/>
    </row>
    <row r="87" spans="2:5" x14ac:dyDescent="0.2">
      <c r="D87" s="30"/>
      <c r="E87" s="31"/>
    </row>
    <row r="88" spans="2:5" x14ac:dyDescent="0.2">
      <c r="D88" s="14"/>
      <c r="E88" s="15"/>
    </row>
    <row r="89" spans="2:5" x14ac:dyDescent="0.2">
      <c r="D89" s="14"/>
      <c r="E89" s="15"/>
    </row>
    <row r="90" spans="2:5" x14ac:dyDescent="0.2">
      <c r="D90" s="14"/>
      <c r="E90" s="15"/>
    </row>
    <row r="91" spans="2:5" x14ac:dyDescent="0.2">
      <c r="D91" s="22"/>
      <c r="E91" s="19"/>
    </row>
    <row r="92" spans="2:5" x14ac:dyDescent="0.2">
      <c r="D92" s="14"/>
      <c r="E92" s="15"/>
    </row>
    <row r="93" spans="2:5" x14ac:dyDescent="0.2">
      <c r="D93" s="22"/>
      <c r="E93" s="19"/>
    </row>
    <row r="94" spans="2:5" x14ac:dyDescent="0.2">
      <c r="D94" s="14"/>
      <c r="E94" s="15"/>
    </row>
    <row r="95" spans="2:5" x14ac:dyDescent="0.2">
      <c r="D95" s="14"/>
      <c r="E95" s="15"/>
    </row>
    <row r="96" spans="2:5" x14ac:dyDescent="0.2">
      <c r="D96" s="14"/>
      <c r="E96" s="15"/>
    </row>
    <row r="97" spans="1:5" x14ac:dyDescent="0.2">
      <c r="D97" s="14"/>
      <c r="E97" s="15"/>
    </row>
    <row r="98" spans="1:5" ht="28.5" customHeight="1" x14ac:dyDescent="0.2">
      <c r="A98" s="32"/>
      <c r="B98" s="32"/>
      <c r="C98" s="32"/>
      <c r="D98" s="33"/>
      <c r="E98" s="34"/>
    </row>
    <row r="99" spans="1:5" x14ac:dyDescent="0.2">
      <c r="C99" s="16"/>
      <c r="D99" s="14"/>
      <c r="E99" s="17"/>
    </row>
    <row r="100" spans="1:5" x14ac:dyDescent="0.2">
      <c r="D100" s="35"/>
      <c r="E100" s="36"/>
    </row>
    <row r="101" spans="1:5" x14ac:dyDescent="0.2">
      <c r="D101" s="14"/>
      <c r="E101" s="15"/>
    </row>
    <row r="102" spans="1:5" x14ac:dyDescent="0.2">
      <c r="D102" s="30"/>
      <c r="E102" s="31"/>
    </row>
    <row r="103" spans="1:5" x14ac:dyDescent="0.2">
      <c r="D103" s="30"/>
      <c r="E103" s="31"/>
    </row>
    <row r="104" spans="1:5" x14ac:dyDescent="0.2">
      <c r="D104" s="14"/>
      <c r="E104" s="15"/>
    </row>
    <row r="105" spans="1:5" x14ac:dyDescent="0.2">
      <c r="D105" s="22"/>
      <c r="E105" s="19"/>
    </row>
    <row r="106" spans="1:5" x14ac:dyDescent="0.2">
      <c r="D106" s="14"/>
      <c r="E106" s="15"/>
    </row>
    <row r="107" spans="1:5" x14ac:dyDescent="0.2">
      <c r="D107" s="14"/>
      <c r="E107" s="15"/>
    </row>
    <row r="108" spans="1:5" x14ac:dyDescent="0.2">
      <c r="D108" s="22"/>
      <c r="E108" s="19"/>
    </row>
    <row r="109" spans="1:5" x14ac:dyDescent="0.2">
      <c r="D109" s="14"/>
      <c r="E109" s="15"/>
    </row>
    <row r="110" spans="1:5" x14ac:dyDescent="0.2">
      <c r="D110" s="30"/>
      <c r="E110" s="31"/>
    </row>
    <row r="111" spans="1:5" x14ac:dyDescent="0.2">
      <c r="D111" s="22"/>
      <c r="E111" s="36"/>
    </row>
    <row r="112" spans="1:5" x14ac:dyDescent="0.2">
      <c r="D112" s="20"/>
      <c r="E112" s="31"/>
    </row>
    <row r="113" spans="2:5" x14ac:dyDescent="0.2">
      <c r="D113" s="22"/>
      <c r="E113" s="19"/>
    </row>
    <row r="114" spans="2:5" x14ac:dyDescent="0.2">
      <c r="D114" s="14"/>
      <c r="E114" s="15"/>
    </row>
    <row r="115" spans="2:5" x14ac:dyDescent="0.2">
      <c r="C115" s="16"/>
      <c r="D115" s="14"/>
      <c r="E115" s="17"/>
    </row>
    <row r="116" spans="2:5" x14ac:dyDescent="0.2">
      <c r="D116" s="20"/>
      <c r="E116" s="19"/>
    </row>
    <row r="117" spans="2:5" x14ac:dyDescent="0.2">
      <c r="D117" s="20"/>
      <c r="E117" s="31"/>
    </row>
    <row r="118" spans="2:5" x14ac:dyDescent="0.2">
      <c r="C118" s="16"/>
      <c r="D118" s="20"/>
      <c r="E118" s="37"/>
    </row>
    <row r="119" spans="2:5" x14ac:dyDescent="0.2">
      <c r="C119" s="16"/>
      <c r="D119" s="22"/>
      <c r="E119" s="23"/>
    </row>
    <row r="120" spans="2:5" x14ac:dyDescent="0.2">
      <c r="D120" s="14"/>
      <c r="E120" s="15"/>
    </row>
    <row r="121" spans="2:5" x14ac:dyDescent="0.2">
      <c r="D121" s="35"/>
      <c r="E121" s="38"/>
    </row>
    <row r="122" spans="2:5" ht="11.25" customHeight="1" x14ac:dyDescent="0.2">
      <c r="D122" s="30"/>
      <c r="E122" s="31"/>
    </row>
    <row r="123" spans="2:5" ht="24" customHeight="1" x14ac:dyDescent="0.2">
      <c r="B123" s="16"/>
      <c r="D123" s="30"/>
      <c r="E123" s="39"/>
    </row>
    <row r="124" spans="2:5" ht="15" customHeight="1" x14ac:dyDescent="0.2">
      <c r="C124" s="16"/>
      <c r="D124" s="30"/>
      <c r="E124" s="39"/>
    </row>
    <row r="125" spans="2:5" ht="11.25" customHeight="1" x14ac:dyDescent="0.2">
      <c r="D125" s="35"/>
      <c r="E125" s="36"/>
    </row>
    <row r="126" spans="2:5" x14ac:dyDescent="0.2">
      <c r="D126" s="30"/>
      <c r="E126" s="31"/>
    </row>
    <row r="127" spans="2:5" ht="13.5" customHeight="1" x14ac:dyDescent="0.2">
      <c r="B127" s="16"/>
      <c r="D127" s="30"/>
      <c r="E127" s="40"/>
    </row>
    <row r="128" spans="2:5" ht="12.75" customHeight="1" x14ac:dyDescent="0.2">
      <c r="C128" s="16"/>
      <c r="D128" s="30"/>
      <c r="E128" s="17"/>
    </row>
    <row r="129" spans="1:5" ht="12.75" customHeight="1" x14ac:dyDescent="0.2">
      <c r="C129" s="16"/>
      <c r="D129" s="22"/>
      <c r="E129" s="23"/>
    </row>
    <row r="130" spans="1:5" x14ac:dyDescent="0.2">
      <c r="D130" s="14"/>
      <c r="E130" s="15"/>
    </row>
    <row r="131" spans="1:5" x14ac:dyDescent="0.2">
      <c r="C131" s="16"/>
      <c r="D131" s="14"/>
      <c r="E131" s="37"/>
    </row>
    <row r="132" spans="1:5" x14ac:dyDescent="0.2">
      <c r="D132" s="35"/>
      <c r="E132" s="36"/>
    </row>
    <row r="133" spans="1:5" x14ac:dyDescent="0.2">
      <c r="D133" s="30"/>
      <c r="E133" s="31"/>
    </row>
    <row r="134" spans="1:5" x14ac:dyDescent="0.2">
      <c r="D134" s="14"/>
      <c r="E134" s="15"/>
    </row>
    <row r="135" spans="1:5" ht="19.5" customHeight="1" x14ac:dyDescent="0.2">
      <c r="A135" s="41"/>
      <c r="B135" s="6"/>
      <c r="C135" s="6"/>
      <c r="D135" s="6"/>
      <c r="E135" s="26"/>
    </row>
    <row r="136" spans="1:5" ht="15" customHeight="1" x14ac:dyDescent="0.2">
      <c r="A136" s="16"/>
      <c r="D136" s="28"/>
      <c r="E136" s="26"/>
    </row>
    <row r="137" spans="1:5" x14ac:dyDescent="0.2">
      <c r="A137" s="16"/>
      <c r="B137" s="16"/>
      <c r="D137" s="28"/>
      <c r="E137" s="17"/>
    </row>
    <row r="138" spans="1:5" x14ac:dyDescent="0.2">
      <c r="C138" s="16"/>
      <c r="D138" s="14"/>
      <c r="E138" s="26"/>
    </row>
    <row r="139" spans="1:5" x14ac:dyDescent="0.2">
      <c r="D139" s="18"/>
      <c r="E139" s="19"/>
    </row>
    <row r="140" spans="1:5" x14ac:dyDescent="0.2">
      <c r="B140" s="16"/>
      <c r="D140" s="14"/>
      <c r="E140" s="17"/>
    </row>
    <row r="141" spans="1:5" x14ac:dyDescent="0.2">
      <c r="C141" s="16"/>
      <c r="D141" s="14"/>
      <c r="E141" s="17"/>
    </row>
    <row r="142" spans="1:5" x14ac:dyDescent="0.2">
      <c r="D142" s="22"/>
      <c r="E142" s="23"/>
    </row>
    <row r="143" spans="1:5" ht="22.5" customHeight="1" x14ac:dyDescent="0.2">
      <c r="C143" s="16"/>
      <c r="D143" s="14"/>
      <c r="E143" s="24"/>
    </row>
    <row r="144" spans="1:5" x14ac:dyDescent="0.2">
      <c r="D144" s="14"/>
      <c r="E144" s="23"/>
    </row>
    <row r="145" spans="1:5" x14ac:dyDescent="0.2">
      <c r="B145" s="16"/>
      <c r="D145" s="20"/>
      <c r="E145" s="26"/>
    </row>
    <row r="146" spans="1:5" x14ac:dyDescent="0.2">
      <c r="C146" s="16"/>
      <c r="D146" s="20"/>
      <c r="E146" s="27"/>
    </row>
    <row r="147" spans="1:5" x14ac:dyDescent="0.2">
      <c r="D147" s="22"/>
      <c r="E147" s="19"/>
    </row>
    <row r="148" spans="1:5" ht="13.5" customHeight="1" x14ac:dyDescent="0.2">
      <c r="A148" s="16"/>
      <c r="D148" s="28"/>
      <c r="E148" s="26"/>
    </row>
    <row r="149" spans="1:5" ht="13.5" customHeight="1" x14ac:dyDescent="0.2">
      <c r="B149" s="16"/>
      <c r="D149" s="14"/>
      <c r="E149" s="26"/>
    </row>
    <row r="150" spans="1:5" ht="13.5" customHeight="1" x14ac:dyDescent="0.2">
      <c r="C150" s="16"/>
      <c r="D150" s="14"/>
      <c r="E150" s="17"/>
    </row>
    <row r="151" spans="1:5" x14ac:dyDescent="0.2">
      <c r="C151" s="16"/>
      <c r="D151" s="22"/>
      <c r="E151" s="19"/>
    </row>
    <row r="152" spans="1:5" x14ac:dyDescent="0.2">
      <c r="C152" s="16"/>
      <c r="D152" s="14"/>
      <c r="E152" s="17"/>
    </row>
    <row r="153" spans="1:5" x14ac:dyDescent="0.2">
      <c r="D153" s="35"/>
      <c r="E153" s="36"/>
    </row>
    <row r="154" spans="1:5" x14ac:dyDescent="0.2">
      <c r="C154" s="16"/>
      <c r="D154" s="20"/>
      <c r="E154" s="37"/>
    </row>
    <row r="155" spans="1:5" x14ac:dyDescent="0.2">
      <c r="C155" s="16"/>
      <c r="D155" s="22"/>
      <c r="E155" s="23"/>
    </row>
    <row r="156" spans="1:5" x14ac:dyDescent="0.2">
      <c r="D156" s="35"/>
      <c r="E156" s="42"/>
    </row>
    <row r="157" spans="1:5" x14ac:dyDescent="0.2">
      <c r="B157" s="16"/>
      <c r="D157" s="30"/>
      <c r="E157" s="40"/>
    </row>
    <row r="158" spans="1:5" x14ac:dyDescent="0.2">
      <c r="C158" s="16"/>
      <c r="D158" s="30"/>
      <c r="E158" s="17"/>
    </row>
    <row r="159" spans="1:5" x14ac:dyDescent="0.2">
      <c r="C159" s="16"/>
      <c r="D159" s="22"/>
      <c r="E159" s="23"/>
    </row>
    <row r="160" spans="1:5" x14ac:dyDescent="0.2">
      <c r="C160" s="16"/>
      <c r="D160" s="22"/>
      <c r="E160" s="23"/>
    </row>
    <row r="161" spans="1:5" x14ac:dyDescent="0.2">
      <c r="D161" s="14"/>
      <c r="E161" s="15"/>
    </row>
    <row r="162" spans="1:5" s="43" customFormat="1" ht="18" customHeight="1" x14ac:dyDescent="0.25">
      <c r="A162" s="168"/>
      <c r="B162" s="169"/>
      <c r="C162" s="169"/>
      <c r="D162" s="169"/>
      <c r="E162" s="169"/>
    </row>
    <row r="163" spans="1:5" ht="28.5" customHeight="1" x14ac:dyDescent="0.2">
      <c r="A163" s="32"/>
      <c r="B163" s="32"/>
      <c r="C163" s="32"/>
      <c r="D163" s="33"/>
      <c r="E163" s="34"/>
    </row>
    <row r="165" spans="1:5" ht="15.75" x14ac:dyDescent="0.2">
      <c r="A165" s="45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5"/>
    </row>
    <row r="167" spans="1:5" ht="17.25" customHeight="1" x14ac:dyDescent="0.2">
      <c r="A167" s="16"/>
      <c r="B167" s="16"/>
      <c r="C167" s="16"/>
      <c r="D167" s="46"/>
      <c r="E167" s="5"/>
    </row>
    <row r="168" spans="1:5" ht="13.5" customHeight="1" x14ac:dyDescent="0.2">
      <c r="A168" s="16"/>
      <c r="B168" s="16"/>
      <c r="C168" s="16"/>
      <c r="D168" s="46"/>
      <c r="E168" s="5"/>
    </row>
    <row r="169" spans="1:5" x14ac:dyDescent="0.2">
      <c r="A169" s="16"/>
      <c r="B169" s="16"/>
      <c r="C169" s="16"/>
      <c r="D169" s="46"/>
      <c r="E169" s="5"/>
    </row>
    <row r="170" spans="1:5" x14ac:dyDescent="0.2">
      <c r="A170" s="16"/>
      <c r="B170" s="16"/>
      <c r="C170" s="16"/>
    </row>
    <row r="171" spans="1:5" x14ac:dyDescent="0.2">
      <c r="A171" s="16"/>
      <c r="B171" s="16"/>
      <c r="C171" s="16"/>
      <c r="D171" s="46"/>
      <c r="E171" s="5"/>
    </row>
    <row r="172" spans="1:5" x14ac:dyDescent="0.2">
      <c r="A172" s="16"/>
      <c r="B172" s="16"/>
      <c r="C172" s="16"/>
      <c r="D172" s="46"/>
      <c r="E172" s="47"/>
    </row>
    <row r="173" spans="1:5" x14ac:dyDescent="0.2">
      <c r="A173" s="16"/>
      <c r="B173" s="16"/>
      <c r="C173" s="16"/>
      <c r="D173" s="46"/>
      <c r="E173" s="5"/>
    </row>
    <row r="174" spans="1:5" ht="22.5" customHeight="1" x14ac:dyDescent="0.2">
      <c r="A174" s="16"/>
      <c r="B174" s="16"/>
      <c r="C174" s="16"/>
      <c r="D174" s="46"/>
      <c r="E174" s="24"/>
    </row>
    <row r="175" spans="1:5" ht="22.5" customHeight="1" x14ac:dyDescent="0.2">
      <c r="D175" s="22"/>
      <c r="E175" s="25"/>
    </row>
  </sheetData>
  <mergeCells count="8">
    <mergeCell ref="A162:E162"/>
    <mergeCell ref="B3:H3"/>
    <mergeCell ref="B50:H50"/>
    <mergeCell ref="A1:H1"/>
    <mergeCell ref="B18:H18"/>
    <mergeCell ref="B20:H20"/>
    <mergeCell ref="B34:H34"/>
    <mergeCell ref="B36:H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8" max="8" man="1"/>
    <brk id="96" max="9" man="1"/>
    <brk id="16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64" workbookViewId="0">
      <selection activeCell="C89" sqref="C89"/>
    </sheetView>
  </sheetViews>
  <sheetFormatPr defaultColWidth="11.42578125" defaultRowHeight="12.75" x14ac:dyDescent="0.2"/>
  <cols>
    <col min="1" max="1" width="12.5703125" style="63" customWidth="1"/>
    <col min="2" max="2" width="34.28515625" style="64" customWidth="1"/>
    <col min="3" max="3" width="20.28515625" style="2" customWidth="1"/>
    <col min="4" max="10" width="13.7109375" style="2" customWidth="1"/>
    <col min="11" max="256" width="11.42578125" style="130"/>
    <col min="257" max="257" width="12.5703125" style="130" customWidth="1"/>
    <col min="258" max="258" width="34.28515625" style="130" customWidth="1"/>
    <col min="259" max="259" width="20.28515625" style="130" customWidth="1"/>
    <col min="260" max="266" width="13.7109375" style="130" customWidth="1"/>
    <col min="267" max="512" width="11.42578125" style="130"/>
    <col min="513" max="513" width="12.5703125" style="130" customWidth="1"/>
    <col min="514" max="514" width="34.28515625" style="130" customWidth="1"/>
    <col min="515" max="515" width="20.28515625" style="130" customWidth="1"/>
    <col min="516" max="522" width="13.7109375" style="130" customWidth="1"/>
    <col min="523" max="768" width="11.42578125" style="130"/>
    <col min="769" max="769" width="12.5703125" style="130" customWidth="1"/>
    <col min="770" max="770" width="34.28515625" style="130" customWidth="1"/>
    <col min="771" max="771" width="20.28515625" style="130" customWidth="1"/>
    <col min="772" max="778" width="13.7109375" style="130" customWidth="1"/>
    <col min="779" max="1024" width="11.42578125" style="130"/>
    <col min="1025" max="1025" width="12.5703125" style="130" customWidth="1"/>
    <col min="1026" max="1026" width="34.28515625" style="130" customWidth="1"/>
    <col min="1027" max="1027" width="20.28515625" style="130" customWidth="1"/>
    <col min="1028" max="1034" width="13.7109375" style="130" customWidth="1"/>
    <col min="1035" max="1280" width="11.42578125" style="130"/>
    <col min="1281" max="1281" width="12.5703125" style="130" customWidth="1"/>
    <col min="1282" max="1282" width="34.28515625" style="130" customWidth="1"/>
    <col min="1283" max="1283" width="20.28515625" style="130" customWidth="1"/>
    <col min="1284" max="1290" width="13.7109375" style="130" customWidth="1"/>
    <col min="1291" max="1536" width="11.42578125" style="130"/>
    <col min="1537" max="1537" width="12.5703125" style="130" customWidth="1"/>
    <col min="1538" max="1538" width="34.28515625" style="130" customWidth="1"/>
    <col min="1539" max="1539" width="20.28515625" style="130" customWidth="1"/>
    <col min="1540" max="1546" width="13.7109375" style="130" customWidth="1"/>
    <col min="1547" max="1792" width="11.42578125" style="130"/>
    <col min="1793" max="1793" width="12.5703125" style="130" customWidth="1"/>
    <col min="1794" max="1794" width="34.28515625" style="130" customWidth="1"/>
    <col min="1795" max="1795" width="20.28515625" style="130" customWidth="1"/>
    <col min="1796" max="1802" width="13.7109375" style="130" customWidth="1"/>
    <col min="1803" max="2048" width="11.42578125" style="130"/>
    <col min="2049" max="2049" width="12.5703125" style="130" customWidth="1"/>
    <col min="2050" max="2050" width="34.28515625" style="130" customWidth="1"/>
    <col min="2051" max="2051" width="20.28515625" style="130" customWidth="1"/>
    <col min="2052" max="2058" width="13.7109375" style="130" customWidth="1"/>
    <col min="2059" max="2304" width="11.42578125" style="130"/>
    <col min="2305" max="2305" width="12.5703125" style="130" customWidth="1"/>
    <col min="2306" max="2306" width="34.28515625" style="130" customWidth="1"/>
    <col min="2307" max="2307" width="20.28515625" style="130" customWidth="1"/>
    <col min="2308" max="2314" width="13.7109375" style="130" customWidth="1"/>
    <col min="2315" max="2560" width="11.42578125" style="130"/>
    <col min="2561" max="2561" width="12.5703125" style="130" customWidth="1"/>
    <col min="2562" max="2562" width="34.28515625" style="130" customWidth="1"/>
    <col min="2563" max="2563" width="20.28515625" style="130" customWidth="1"/>
    <col min="2564" max="2570" width="13.7109375" style="130" customWidth="1"/>
    <col min="2571" max="2816" width="11.42578125" style="130"/>
    <col min="2817" max="2817" width="12.5703125" style="130" customWidth="1"/>
    <col min="2818" max="2818" width="34.28515625" style="130" customWidth="1"/>
    <col min="2819" max="2819" width="20.28515625" style="130" customWidth="1"/>
    <col min="2820" max="2826" width="13.7109375" style="130" customWidth="1"/>
    <col min="2827" max="3072" width="11.42578125" style="130"/>
    <col min="3073" max="3073" width="12.5703125" style="130" customWidth="1"/>
    <col min="3074" max="3074" width="34.28515625" style="130" customWidth="1"/>
    <col min="3075" max="3075" width="20.28515625" style="130" customWidth="1"/>
    <col min="3076" max="3082" width="13.7109375" style="130" customWidth="1"/>
    <col min="3083" max="3328" width="11.42578125" style="130"/>
    <col min="3329" max="3329" width="12.5703125" style="130" customWidth="1"/>
    <col min="3330" max="3330" width="34.28515625" style="130" customWidth="1"/>
    <col min="3331" max="3331" width="20.28515625" style="130" customWidth="1"/>
    <col min="3332" max="3338" width="13.7109375" style="130" customWidth="1"/>
    <col min="3339" max="3584" width="11.42578125" style="130"/>
    <col min="3585" max="3585" width="12.5703125" style="130" customWidth="1"/>
    <col min="3586" max="3586" width="34.28515625" style="130" customWidth="1"/>
    <col min="3587" max="3587" width="20.28515625" style="130" customWidth="1"/>
    <col min="3588" max="3594" width="13.7109375" style="130" customWidth="1"/>
    <col min="3595" max="3840" width="11.42578125" style="130"/>
    <col min="3841" max="3841" width="12.5703125" style="130" customWidth="1"/>
    <col min="3842" max="3842" width="34.28515625" style="130" customWidth="1"/>
    <col min="3843" max="3843" width="20.28515625" style="130" customWidth="1"/>
    <col min="3844" max="3850" width="13.7109375" style="130" customWidth="1"/>
    <col min="3851" max="4096" width="11.42578125" style="130"/>
    <col min="4097" max="4097" width="12.5703125" style="130" customWidth="1"/>
    <col min="4098" max="4098" width="34.28515625" style="130" customWidth="1"/>
    <col min="4099" max="4099" width="20.28515625" style="130" customWidth="1"/>
    <col min="4100" max="4106" width="13.7109375" style="130" customWidth="1"/>
    <col min="4107" max="4352" width="11.42578125" style="130"/>
    <col min="4353" max="4353" width="12.5703125" style="130" customWidth="1"/>
    <col min="4354" max="4354" width="34.28515625" style="130" customWidth="1"/>
    <col min="4355" max="4355" width="20.28515625" style="130" customWidth="1"/>
    <col min="4356" max="4362" width="13.7109375" style="130" customWidth="1"/>
    <col min="4363" max="4608" width="11.42578125" style="130"/>
    <col min="4609" max="4609" width="12.5703125" style="130" customWidth="1"/>
    <col min="4610" max="4610" width="34.28515625" style="130" customWidth="1"/>
    <col min="4611" max="4611" width="20.28515625" style="130" customWidth="1"/>
    <col min="4612" max="4618" width="13.7109375" style="130" customWidth="1"/>
    <col min="4619" max="4864" width="11.42578125" style="130"/>
    <col min="4865" max="4865" width="12.5703125" style="130" customWidth="1"/>
    <col min="4866" max="4866" width="34.28515625" style="130" customWidth="1"/>
    <col min="4867" max="4867" width="20.28515625" style="130" customWidth="1"/>
    <col min="4868" max="4874" width="13.7109375" style="130" customWidth="1"/>
    <col min="4875" max="5120" width="11.42578125" style="130"/>
    <col min="5121" max="5121" width="12.5703125" style="130" customWidth="1"/>
    <col min="5122" max="5122" width="34.28515625" style="130" customWidth="1"/>
    <col min="5123" max="5123" width="20.28515625" style="130" customWidth="1"/>
    <col min="5124" max="5130" width="13.7109375" style="130" customWidth="1"/>
    <col min="5131" max="5376" width="11.42578125" style="130"/>
    <col min="5377" max="5377" width="12.5703125" style="130" customWidth="1"/>
    <col min="5378" max="5378" width="34.28515625" style="130" customWidth="1"/>
    <col min="5379" max="5379" width="20.28515625" style="130" customWidth="1"/>
    <col min="5380" max="5386" width="13.7109375" style="130" customWidth="1"/>
    <col min="5387" max="5632" width="11.42578125" style="130"/>
    <col min="5633" max="5633" width="12.5703125" style="130" customWidth="1"/>
    <col min="5634" max="5634" width="34.28515625" style="130" customWidth="1"/>
    <col min="5635" max="5635" width="20.28515625" style="130" customWidth="1"/>
    <col min="5636" max="5642" width="13.7109375" style="130" customWidth="1"/>
    <col min="5643" max="5888" width="11.42578125" style="130"/>
    <col min="5889" max="5889" width="12.5703125" style="130" customWidth="1"/>
    <col min="5890" max="5890" width="34.28515625" style="130" customWidth="1"/>
    <col min="5891" max="5891" width="20.28515625" style="130" customWidth="1"/>
    <col min="5892" max="5898" width="13.7109375" style="130" customWidth="1"/>
    <col min="5899" max="6144" width="11.42578125" style="130"/>
    <col min="6145" max="6145" width="12.5703125" style="130" customWidth="1"/>
    <col min="6146" max="6146" width="34.28515625" style="130" customWidth="1"/>
    <col min="6147" max="6147" width="20.28515625" style="130" customWidth="1"/>
    <col min="6148" max="6154" width="13.7109375" style="130" customWidth="1"/>
    <col min="6155" max="6400" width="11.42578125" style="130"/>
    <col min="6401" max="6401" width="12.5703125" style="130" customWidth="1"/>
    <col min="6402" max="6402" width="34.28515625" style="130" customWidth="1"/>
    <col min="6403" max="6403" width="20.28515625" style="130" customWidth="1"/>
    <col min="6404" max="6410" width="13.7109375" style="130" customWidth="1"/>
    <col min="6411" max="6656" width="11.42578125" style="130"/>
    <col min="6657" max="6657" width="12.5703125" style="130" customWidth="1"/>
    <col min="6658" max="6658" width="34.28515625" style="130" customWidth="1"/>
    <col min="6659" max="6659" width="20.28515625" style="130" customWidth="1"/>
    <col min="6660" max="6666" width="13.7109375" style="130" customWidth="1"/>
    <col min="6667" max="6912" width="11.42578125" style="130"/>
    <col min="6913" max="6913" width="12.5703125" style="130" customWidth="1"/>
    <col min="6914" max="6914" width="34.28515625" style="130" customWidth="1"/>
    <col min="6915" max="6915" width="20.28515625" style="130" customWidth="1"/>
    <col min="6916" max="6922" width="13.7109375" style="130" customWidth="1"/>
    <col min="6923" max="7168" width="11.42578125" style="130"/>
    <col min="7169" max="7169" width="12.5703125" style="130" customWidth="1"/>
    <col min="7170" max="7170" width="34.28515625" style="130" customWidth="1"/>
    <col min="7171" max="7171" width="20.28515625" style="130" customWidth="1"/>
    <col min="7172" max="7178" width="13.7109375" style="130" customWidth="1"/>
    <col min="7179" max="7424" width="11.42578125" style="130"/>
    <col min="7425" max="7425" width="12.5703125" style="130" customWidth="1"/>
    <col min="7426" max="7426" width="34.28515625" style="130" customWidth="1"/>
    <col min="7427" max="7427" width="20.28515625" style="130" customWidth="1"/>
    <col min="7428" max="7434" width="13.7109375" style="130" customWidth="1"/>
    <col min="7435" max="7680" width="11.42578125" style="130"/>
    <col min="7681" max="7681" width="12.5703125" style="130" customWidth="1"/>
    <col min="7682" max="7682" width="34.28515625" style="130" customWidth="1"/>
    <col min="7683" max="7683" width="20.28515625" style="130" customWidth="1"/>
    <col min="7684" max="7690" width="13.7109375" style="130" customWidth="1"/>
    <col min="7691" max="7936" width="11.42578125" style="130"/>
    <col min="7937" max="7937" width="12.5703125" style="130" customWidth="1"/>
    <col min="7938" max="7938" width="34.28515625" style="130" customWidth="1"/>
    <col min="7939" max="7939" width="20.28515625" style="130" customWidth="1"/>
    <col min="7940" max="7946" width="13.7109375" style="130" customWidth="1"/>
    <col min="7947" max="8192" width="11.42578125" style="130"/>
    <col min="8193" max="8193" width="12.5703125" style="130" customWidth="1"/>
    <col min="8194" max="8194" width="34.28515625" style="130" customWidth="1"/>
    <col min="8195" max="8195" width="20.28515625" style="130" customWidth="1"/>
    <col min="8196" max="8202" width="13.7109375" style="130" customWidth="1"/>
    <col min="8203" max="8448" width="11.42578125" style="130"/>
    <col min="8449" max="8449" width="12.5703125" style="130" customWidth="1"/>
    <col min="8450" max="8450" width="34.28515625" style="130" customWidth="1"/>
    <col min="8451" max="8451" width="20.28515625" style="130" customWidth="1"/>
    <col min="8452" max="8458" width="13.7109375" style="130" customWidth="1"/>
    <col min="8459" max="8704" width="11.42578125" style="130"/>
    <col min="8705" max="8705" width="12.5703125" style="130" customWidth="1"/>
    <col min="8706" max="8706" width="34.28515625" style="130" customWidth="1"/>
    <col min="8707" max="8707" width="20.28515625" style="130" customWidth="1"/>
    <col min="8708" max="8714" width="13.7109375" style="130" customWidth="1"/>
    <col min="8715" max="8960" width="11.42578125" style="130"/>
    <col min="8961" max="8961" width="12.5703125" style="130" customWidth="1"/>
    <col min="8962" max="8962" width="34.28515625" style="130" customWidth="1"/>
    <col min="8963" max="8963" width="20.28515625" style="130" customWidth="1"/>
    <col min="8964" max="8970" width="13.7109375" style="130" customWidth="1"/>
    <col min="8971" max="9216" width="11.42578125" style="130"/>
    <col min="9217" max="9217" width="12.5703125" style="130" customWidth="1"/>
    <col min="9218" max="9218" width="34.28515625" style="130" customWidth="1"/>
    <col min="9219" max="9219" width="20.28515625" style="130" customWidth="1"/>
    <col min="9220" max="9226" width="13.7109375" style="130" customWidth="1"/>
    <col min="9227" max="9472" width="11.42578125" style="130"/>
    <col min="9473" max="9473" width="12.5703125" style="130" customWidth="1"/>
    <col min="9474" max="9474" width="34.28515625" style="130" customWidth="1"/>
    <col min="9475" max="9475" width="20.28515625" style="130" customWidth="1"/>
    <col min="9476" max="9482" width="13.7109375" style="130" customWidth="1"/>
    <col min="9483" max="9728" width="11.42578125" style="130"/>
    <col min="9729" max="9729" width="12.5703125" style="130" customWidth="1"/>
    <col min="9730" max="9730" width="34.28515625" style="130" customWidth="1"/>
    <col min="9731" max="9731" width="20.28515625" style="130" customWidth="1"/>
    <col min="9732" max="9738" width="13.7109375" style="130" customWidth="1"/>
    <col min="9739" max="9984" width="11.42578125" style="130"/>
    <col min="9985" max="9985" width="12.5703125" style="130" customWidth="1"/>
    <col min="9986" max="9986" width="34.28515625" style="130" customWidth="1"/>
    <col min="9987" max="9987" width="20.28515625" style="130" customWidth="1"/>
    <col min="9988" max="9994" width="13.7109375" style="130" customWidth="1"/>
    <col min="9995" max="10240" width="11.42578125" style="130"/>
    <col min="10241" max="10241" width="12.5703125" style="130" customWidth="1"/>
    <col min="10242" max="10242" width="34.28515625" style="130" customWidth="1"/>
    <col min="10243" max="10243" width="20.28515625" style="130" customWidth="1"/>
    <col min="10244" max="10250" width="13.7109375" style="130" customWidth="1"/>
    <col min="10251" max="10496" width="11.42578125" style="130"/>
    <col min="10497" max="10497" width="12.5703125" style="130" customWidth="1"/>
    <col min="10498" max="10498" width="34.28515625" style="130" customWidth="1"/>
    <col min="10499" max="10499" width="20.28515625" style="130" customWidth="1"/>
    <col min="10500" max="10506" width="13.7109375" style="130" customWidth="1"/>
    <col min="10507" max="10752" width="11.42578125" style="130"/>
    <col min="10753" max="10753" width="12.5703125" style="130" customWidth="1"/>
    <col min="10754" max="10754" width="34.28515625" style="130" customWidth="1"/>
    <col min="10755" max="10755" width="20.28515625" style="130" customWidth="1"/>
    <col min="10756" max="10762" width="13.7109375" style="130" customWidth="1"/>
    <col min="10763" max="11008" width="11.42578125" style="130"/>
    <col min="11009" max="11009" width="12.5703125" style="130" customWidth="1"/>
    <col min="11010" max="11010" width="34.28515625" style="130" customWidth="1"/>
    <col min="11011" max="11011" width="20.28515625" style="130" customWidth="1"/>
    <col min="11012" max="11018" width="13.7109375" style="130" customWidth="1"/>
    <col min="11019" max="11264" width="11.42578125" style="130"/>
    <col min="11265" max="11265" width="12.5703125" style="130" customWidth="1"/>
    <col min="11266" max="11266" width="34.28515625" style="130" customWidth="1"/>
    <col min="11267" max="11267" width="20.28515625" style="130" customWidth="1"/>
    <col min="11268" max="11274" width="13.7109375" style="130" customWidth="1"/>
    <col min="11275" max="11520" width="11.42578125" style="130"/>
    <col min="11521" max="11521" width="12.5703125" style="130" customWidth="1"/>
    <col min="11522" max="11522" width="34.28515625" style="130" customWidth="1"/>
    <col min="11523" max="11523" width="20.28515625" style="130" customWidth="1"/>
    <col min="11524" max="11530" width="13.7109375" style="130" customWidth="1"/>
    <col min="11531" max="11776" width="11.42578125" style="130"/>
    <col min="11777" max="11777" width="12.5703125" style="130" customWidth="1"/>
    <col min="11778" max="11778" width="34.28515625" style="130" customWidth="1"/>
    <col min="11779" max="11779" width="20.28515625" style="130" customWidth="1"/>
    <col min="11780" max="11786" width="13.7109375" style="130" customWidth="1"/>
    <col min="11787" max="12032" width="11.42578125" style="130"/>
    <col min="12033" max="12033" width="12.5703125" style="130" customWidth="1"/>
    <col min="12034" max="12034" width="34.28515625" style="130" customWidth="1"/>
    <col min="12035" max="12035" width="20.28515625" style="130" customWidth="1"/>
    <col min="12036" max="12042" width="13.7109375" style="130" customWidth="1"/>
    <col min="12043" max="12288" width="11.42578125" style="130"/>
    <col min="12289" max="12289" width="12.5703125" style="130" customWidth="1"/>
    <col min="12290" max="12290" width="34.28515625" style="130" customWidth="1"/>
    <col min="12291" max="12291" width="20.28515625" style="130" customWidth="1"/>
    <col min="12292" max="12298" width="13.7109375" style="130" customWidth="1"/>
    <col min="12299" max="12544" width="11.42578125" style="130"/>
    <col min="12545" max="12545" width="12.5703125" style="130" customWidth="1"/>
    <col min="12546" max="12546" width="34.28515625" style="130" customWidth="1"/>
    <col min="12547" max="12547" width="20.28515625" style="130" customWidth="1"/>
    <col min="12548" max="12554" width="13.7109375" style="130" customWidth="1"/>
    <col min="12555" max="12800" width="11.42578125" style="130"/>
    <col min="12801" max="12801" width="12.5703125" style="130" customWidth="1"/>
    <col min="12802" max="12802" width="34.28515625" style="130" customWidth="1"/>
    <col min="12803" max="12803" width="20.28515625" style="130" customWidth="1"/>
    <col min="12804" max="12810" width="13.7109375" style="130" customWidth="1"/>
    <col min="12811" max="13056" width="11.42578125" style="130"/>
    <col min="13057" max="13057" width="12.5703125" style="130" customWidth="1"/>
    <col min="13058" max="13058" width="34.28515625" style="130" customWidth="1"/>
    <col min="13059" max="13059" width="20.28515625" style="130" customWidth="1"/>
    <col min="13060" max="13066" width="13.7109375" style="130" customWidth="1"/>
    <col min="13067" max="13312" width="11.42578125" style="130"/>
    <col min="13313" max="13313" width="12.5703125" style="130" customWidth="1"/>
    <col min="13314" max="13314" width="34.28515625" style="130" customWidth="1"/>
    <col min="13315" max="13315" width="20.28515625" style="130" customWidth="1"/>
    <col min="13316" max="13322" width="13.7109375" style="130" customWidth="1"/>
    <col min="13323" max="13568" width="11.42578125" style="130"/>
    <col min="13569" max="13569" width="12.5703125" style="130" customWidth="1"/>
    <col min="13570" max="13570" width="34.28515625" style="130" customWidth="1"/>
    <col min="13571" max="13571" width="20.28515625" style="130" customWidth="1"/>
    <col min="13572" max="13578" width="13.7109375" style="130" customWidth="1"/>
    <col min="13579" max="13824" width="11.42578125" style="130"/>
    <col min="13825" max="13825" width="12.5703125" style="130" customWidth="1"/>
    <col min="13826" max="13826" width="34.28515625" style="130" customWidth="1"/>
    <col min="13827" max="13827" width="20.28515625" style="130" customWidth="1"/>
    <col min="13828" max="13834" width="13.7109375" style="130" customWidth="1"/>
    <col min="13835" max="14080" width="11.42578125" style="130"/>
    <col min="14081" max="14081" width="12.5703125" style="130" customWidth="1"/>
    <col min="14082" max="14082" width="34.28515625" style="130" customWidth="1"/>
    <col min="14083" max="14083" width="20.28515625" style="130" customWidth="1"/>
    <col min="14084" max="14090" width="13.7109375" style="130" customWidth="1"/>
    <col min="14091" max="14336" width="11.42578125" style="130"/>
    <col min="14337" max="14337" width="12.5703125" style="130" customWidth="1"/>
    <col min="14338" max="14338" width="34.28515625" style="130" customWidth="1"/>
    <col min="14339" max="14339" width="20.28515625" style="130" customWidth="1"/>
    <col min="14340" max="14346" width="13.7109375" style="130" customWidth="1"/>
    <col min="14347" max="14592" width="11.42578125" style="130"/>
    <col min="14593" max="14593" width="12.5703125" style="130" customWidth="1"/>
    <col min="14594" max="14594" width="34.28515625" style="130" customWidth="1"/>
    <col min="14595" max="14595" width="20.28515625" style="130" customWidth="1"/>
    <col min="14596" max="14602" width="13.7109375" style="130" customWidth="1"/>
    <col min="14603" max="14848" width="11.42578125" style="130"/>
    <col min="14849" max="14849" width="12.5703125" style="130" customWidth="1"/>
    <col min="14850" max="14850" width="34.28515625" style="130" customWidth="1"/>
    <col min="14851" max="14851" width="20.28515625" style="130" customWidth="1"/>
    <col min="14852" max="14858" width="13.7109375" style="130" customWidth="1"/>
    <col min="14859" max="15104" width="11.42578125" style="130"/>
    <col min="15105" max="15105" width="12.5703125" style="130" customWidth="1"/>
    <col min="15106" max="15106" width="34.28515625" style="130" customWidth="1"/>
    <col min="15107" max="15107" width="20.28515625" style="130" customWidth="1"/>
    <col min="15108" max="15114" width="13.7109375" style="130" customWidth="1"/>
    <col min="15115" max="15360" width="11.42578125" style="130"/>
    <col min="15361" max="15361" width="12.5703125" style="130" customWidth="1"/>
    <col min="15362" max="15362" width="34.28515625" style="130" customWidth="1"/>
    <col min="15363" max="15363" width="20.28515625" style="130" customWidth="1"/>
    <col min="15364" max="15370" width="13.7109375" style="130" customWidth="1"/>
    <col min="15371" max="15616" width="11.42578125" style="130"/>
    <col min="15617" max="15617" width="12.5703125" style="130" customWidth="1"/>
    <col min="15618" max="15618" width="34.28515625" style="130" customWidth="1"/>
    <col min="15619" max="15619" width="20.28515625" style="130" customWidth="1"/>
    <col min="15620" max="15626" width="13.7109375" style="130" customWidth="1"/>
    <col min="15627" max="15872" width="11.42578125" style="130"/>
    <col min="15873" max="15873" width="12.5703125" style="130" customWidth="1"/>
    <col min="15874" max="15874" width="34.28515625" style="130" customWidth="1"/>
    <col min="15875" max="15875" width="20.28515625" style="130" customWidth="1"/>
    <col min="15876" max="15882" width="13.7109375" style="130" customWidth="1"/>
    <col min="15883" max="16128" width="11.42578125" style="130"/>
    <col min="16129" max="16129" width="12.5703125" style="130" customWidth="1"/>
    <col min="16130" max="16130" width="34.28515625" style="130" customWidth="1"/>
    <col min="16131" max="16131" width="20.28515625" style="130" customWidth="1"/>
    <col min="16132" max="16138" width="13.7109375" style="130" customWidth="1"/>
    <col min="16139" max="16384" width="11.42578125" style="130"/>
  </cols>
  <sheetData>
    <row r="1" spans="1:10" ht="18" customHeight="1" x14ac:dyDescent="0.2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42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x14ac:dyDescent="0.2">
      <c r="A4" s="100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1"/>
      <c r="B5" s="91" t="s">
        <v>64</v>
      </c>
      <c r="C5" s="138">
        <f>SUM(D5:H5)</f>
        <v>6042611</v>
      </c>
      <c r="D5" s="138">
        <f>D9</f>
        <v>0</v>
      </c>
      <c r="E5" s="138">
        <f>E9</f>
        <v>3411</v>
      </c>
      <c r="F5" s="138">
        <f>F26</f>
        <v>42000</v>
      </c>
      <c r="G5" s="138">
        <f>G35+G9+G20</f>
        <v>5997200</v>
      </c>
      <c r="H5" s="138"/>
      <c r="I5" s="139"/>
      <c r="J5" s="139"/>
    </row>
    <row r="6" spans="1:10" ht="12.75" customHeight="1" x14ac:dyDescent="0.2">
      <c r="A6" s="99"/>
      <c r="B6" s="94"/>
      <c r="C6" s="140"/>
      <c r="D6" s="140"/>
      <c r="E6" s="140"/>
      <c r="F6" s="140"/>
      <c r="G6" s="140"/>
      <c r="H6" s="140"/>
      <c r="I6" s="140"/>
      <c r="J6" s="140"/>
    </row>
    <row r="7" spans="1:10" s="5" customFormat="1" x14ac:dyDescent="0.2">
      <c r="A7" s="96" t="s">
        <v>45</v>
      </c>
      <c r="B7" s="97" t="s">
        <v>49</v>
      </c>
      <c r="C7" s="141"/>
      <c r="D7" s="141"/>
      <c r="E7" s="141"/>
      <c r="F7" s="141"/>
      <c r="G7" s="141"/>
      <c r="H7" s="141"/>
      <c r="I7" s="141"/>
      <c r="J7" s="141"/>
    </row>
    <row r="8" spans="1:10" s="5" customFormat="1" ht="12.75" customHeight="1" x14ac:dyDescent="0.2">
      <c r="A8" s="96" t="s">
        <v>43</v>
      </c>
      <c r="B8" s="97" t="s">
        <v>50</v>
      </c>
      <c r="C8" s="141"/>
      <c r="D8" s="141"/>
      <c r="E8" s="141"/>
      <c r="F8" s="141"/>
      <c r="G8" s="141"/>
      <c r="H8" s="141"/>
      <c r="I8" s="141"/>
      <c r="J8" s="141"/>
    </row>
    <row r="9" spans="1:10" s="5" customFormat="1" x14ac:dyDescent="0.2">
      <c r="A9" s="99">
        <v>3</v>
      </c>
      <c r="B9" s="97" t="s">
        <v>47</v>
      </c>
      <c r="C9" s="141">
        <f>D9+E9+G9</f>
        <v>5790611</v>
      </c>
      <c r="D9" s="141"/>
      <c r="E9" s="141">
        <f>E17</f>
        <v>3411</v>
      </c>
      <c r="F9" s="141"/>
      <c r="G9" s="141">
        <f>G10+G14</f>
        <v>5787200</v>
      </c>
      <c r="H9" s="141"/>
      <c r="I9" s="141"/>
      <c r="J9" s="141"/>
    </row>
    <row r="10" spans="1:10" s="5" customFormat="1" x14ac:dyDescent="0.2">
      <c r="A10" s="99">
        <v>31</v>
      </c>
      <c r="B10" s="97" t="s">
        <v>22</v>
      </c>
      <c r="C10" s="141"/>
      <c r="D10" s="141"/>
      <c r="E10" s="141"/>
      <c r="F10" s="141"/>
      <c r="G10" s="141">
        <f>SUM(G11:G13)</f>
        <v>5647200</v>
      </c>
      <c r="H10" s="141"/>
      <c r="I10" s="141"/>
      <c r="J10" s="141"/>
    </row>
    <row r="11" spans="1:10" x14ac:dyDescent="0.2">
      <c r="A11" s="93">
        <v>311</v>
      </c>
      <c r="B11" s="94" t="s">
        <v>23</v>
      </c>
      <c r="C11" s="140"/>
      <c r="D11" s="140"/>
      <c r="E11" s="140"/>
      <c r="F11" s="140"/>
      <c r="G11" s="140">
        <v>4793200</v>
      </c>
      <c r="H11" s="140"/>
      <c r="I11" s="140"/>
      <c r="J11" s="140"/>
    </row>
    <row r="12" spans="1:10" x14ac:dyDescent="0.2">
      <c r="A12" s="93">
        <v>312</v>
      </c>
      <c r="B12" s="94" t="s">
        <v>24</v>
      </c>
      <c r="C12" s="140"/>
      <c r="D12" s="140"/>
      <c r="E12" s="140"/>
      <c r="F12" s="140"/>
      <c r="G12" s="140">
        <v>180000</v>
      </c>
      <c r="H12" s="140"/>
      <c r="I12" s="140"/>
      <c r="J12" s="140"/>
    </row>
    <row r="13" spans="1:10" x14ac:dyDescent="0.2">
      <c r="A13" s="93">
        <v>313</v>
      </c>
      <c r="B13" s="94" t="s">
        <v>25</v>
      </c>
      <c r="C13" s="140"/>
      <c r="D13" s="140"/>
      <c r="E13" s="140"/>
      <c r="F13" s="140"/>
      <c r="G13" s="140">
        <v>674000</v>
      </c>
      <c r="H13" s="140"/>
      <c r="I13" s="140"/>
      <c r="J13" s="140"/>
    </row>
    <row r="14" spans="1:10" s="5" customFormat="1" x14ac:dyDescent="0.2">
      <c r="A14" s="99">
        <v>32</v>
      </c>
      <c r="B14" s="97" t="s">
        <v>26</v>
      </c>
      <c r="C14" s="141"/>
      <c r="D14" s="141"/>
      <c r="E14" s="141"/>
      <c r="F14" s="141"/>
      <c r="G14" s="141">
        <f>G15</f>
        <v>140000</v>
      </c>
      <c r="H14" s="141"/>
      <c r="I14" s="141"/>
      <c r="J14" s="141"/>
    </row>
    <row r="15" spans="1:10" x14ac:dyDescent="0.2">
      <c r="A15" s="93">
        <v>321</v>
      </c>
      <c r="B15" s="94" t="s">
        <v>27</v>
      </c>
      <c r="C15" s="140"/>
      <c r="D15" s="140"/>
      <c r="E15" s="140"/>
      <c r="F15" s="140"/>
      <c r="G15" s="140">
        <v>140000</v>
      </c>
      <c r="H15" s="140"/>
      <c r="I15" s="140"/>
      <c r="J15" s="140"/>
    </row>
    <row r="16" spans="1:10" x14ac:dyDescent="0.2">
      <c r="A16" s="93">
        <v>322</v>
      </c>
      <c r="B16" s="94" t="s">
        <v>28</v>
      </c>
      <c r="C16" s="140"/>
      <c r="D16" s="140"/>
      <c r="E16" s="140"/>
      <c r="F16" s="140"/>
      <c r="G16" s="140"/>
      <c r="H16" s="140"/>
      <c r="I16" s="140"/>
      <c r="J16" s="140"/>
    </row>
    <row r="17" spans="1:10" x14ac:dyDescent="0.2">
      <c r="A17" s="93">
        <v>323</v>
      </c>
      <c r="B17" s="94" t="s">
        <v>29</v>
      </c>
      <c r="C17" s="140"/>
      <c r="D17" s="140"/>
      <c r="E17" s="140">
        <v>3411</v>
      </c>
      <c r="F17" s="140"/>
      <c r="G17" s="140"/>
      <c r="H17" s="140"/>
      <c r="I17" s="140"/>
      <c r="J17" s="140"/>
    </row>
    <row r="18" spans="1:10" s="5" customFormat="1" x14ac:dyDescent="0.2">
      <c r="A18" s="99">
        <v>34</v>
      </c>
      <c r="B18" s="97" t="s">
        <v>30</v>
      </c>
      <c r="C18" s="141"/>
      <c r="D18" s="141"/>
      <c r="E18" s="141"/>
      <c r="F18" s="141"/>
      <c r="G18" s="141"/>
      <c r="H18" s="141"/>
      <c r="I18" s="141"/>
      <c r="J18" s="141"/>
    </row>
    <row r="19" spans="1:10" x14ac:dyDescent="0.2">
      <c r="A19" s="93">
        <v>343</v>
      </c>
      <c r="B19" s="94" t="s">
        <v>31</v>
      </c>
      <c r="C19" s="140"/>
      <c r="D19" s="140"/>
      <c r="E19" s="140"/>
      <c r="F19" s="140"/>
      <c r="G19" s="140"/>
      <c r="H19" s="140"/>
      <c r="I19" s="140"/>
      <c r="J19" s="140"/>
    </row>
    <row r="20" spans="1:10" ht="25.5" x14ac:dyDescent="0.2">
      <c r="A20" s="99">
        <v>4</v>
      </c>
      <c r="B20" s="97" t="s">
        <v>32</v>
      </c>
      <c r="C20" s="140"/>
      <c r="D20" s="140"/>
      <c r="E20" s="140"/>
      <c r="F20" s="140"/>
      <c r="G20" s="141">
        <v>100000</v>
      </c>
      <c r="H20" s="140"/>
      <c r="I20" s="140"/>
      <c r="J20" s="140"/>
    </row>
    <row r="21" spans="1:10" ht="25.5" x14ac:dyDescent="0.2">
      <c r="A21" s="99">
        <v>42</v>
      </c>
      <c r="B21" s="97" t="s">
        <v>51</v>
      </c>
      <c r="C21" s="140"/>
      <c r="D21" s="140"/>
      <c r="E21" s="140"/>
      <c r="F21" s="140"/>
      <c r="G21" s="141">
        <v>100000</v>
      </c>
      <c r="H21" s="140"/>
      <c r="I21" s="140"/>
      <c r="J21" s="140"/>
    </row>
    <row r="22" spans="1:10" x14ac:dyDescent="0.2">
      <c r="A22" s="93">
        <v>421</v>
      </c>
      <c r="B22" s="94" t="s">
        <v>46</v>
      </c>
      <c r="C22" s="140"/>
      <c r="D22" s="140"/>
      <c r="E22" s="140"/>
      <c r="F22" s="140"/>
      <c r="G22" s="140"/>
      <c r="H22" s="140"/>
      <c r="I22" s="140"/>
      <c r="J22" s="140"/>
    </row>
    <row r="23" spans="1:10" x14ac:dyDescent="0.2">
      <c r="A23" s="93">
        <v>424</v>
      </c>
      <c r="B23" s="94" t="s">
        <v>67</v>
      </c>
      <c r="C23" s="140"/>
      <c r="D23" s="140"/>
      <c r="E23" s="140"/>
      <c r="F23" s="140"/>
      <c r="G23" s="140">
        <v>100000</v>
      </c>
      <c r="H23" s="140"/>
      <c r="I23" s="140"/>
      <c r="J23" s="140"/>
    </row>
    <row r="24" spans="1:10" x14ac:dyDescent="0.2">
      <c r="A24" s="93"/>
      <c r="B24" s="94"/>
      <c r="C24" s="140"/>
      <c r="D24" s="140"/>
      <c r="E24" s="140"/>
      <c r="F24" s="140"/>
      <c r="G24" s="140"/>
      <c r="H24" s="140"/>
      <c r="I24" s="140"/>
      <c r="J24" s="140"/>
    </row>
    <row r="25" spans="1:10" x14ac:dyDescent="0.2">
      <c r="A25" s="96" t="s">
        <v>44</v>
      </c>
      <c r="B25" s="97" t="s">
        <v>65</v>
      </c>
      <c r="C25" s="140"/>
      <c r="D25" s="140"/>
      <c r="E25" s="140"/>
      <c r="F25" s="140"/>
      <c r="G25" s="140"/>
      <c r="H25" s="140"/>
      <c r="I25" s="140"/>
      <c r="J25" s="140"/>
    </row>
    <row r="26" spans="1:10" x14ac:dyDescent="0.2">
      <c r="A26" s="99">
        <v>3</v>
      </c>
      <c r="B26" s="97" t="s">
        <v>47</v>
      </c>
      <c r="C26" s="141">
        <f>F26</f>
        <v>42000</v>
      </c>
      <c r="D26" s="140"/>
      <c r="E26" s="140"/>
      <c r="F26" s="141">
        <f>F28</f>
        <v>42000</v>
      </c>
      <c r="G26" s="140"/>
      <c r="H26" s="140"/>
      <c r="I26" s="140"/>
      <c r="J26" s="140"/>
    </row>
    <row r="27" spans="1:10" x14ac:dyDescent="0.2">
      <c r="A27" s="99">
        <v>32</v>
      </c>
      <c r="B27" s="97" t="s">
        <v>26</v>
      </c>
      <c r="C27" s="140"/>
      <c r="D27" s="140"/>
      <c r="E27" s="140"/>
      <c r="F27" s="140"/>
      <c r="G27" s="140"/>
      <c r="H27" s="140"/>
      <c r="I27" s="140"/>
      <c r="J27" s="140"/>
    </row>
    <row r="28" spans="1:10" s="5" customFormat="1" x14ac:dyDescent="0.2">
      <c r="A28" s="93">
        <v>322</v>
      </c>
      <c r="B28" s="94" t="s">
        <v>28</v>
      </c>
      <c r="C28" s="141"/>
      <c r="D28" s="141"/>
      <c r="E28" s="141"/>
      <c r="F28" s="140">
        <v>42000</v>
      </c>
      <c r="G28" s="141"/>
      <c r="H28" s="141"/>
      <c r="I28" s="141"/>
      <c r="J28" s="141"/>
    </row>
    <row r="29" spans="1:10" x14ac:dyDescent="0.2">
      <c r="A29" s="93">
        <v>323</v>
      </c>
      <c r="B29" s="94" t="s">
        <v>29</v>
      </c>
      <c r="C29" s="140"/>
      <c r="D29" s="140"/>
      <c r="E29" s="140"/>
      <c r="F29" s="140"/>
      <c r="G29" s="140"/>
      <c r="H29" s="140"/>
      <c r="I29" s="140"/>
      <c r="J29" s="140"/>
    </row>
    <row r="30" spans="1:10" s="5" customFormat="1" ht="25.5" x14ac:dyDescent="0.2">
      <c r="A30" s="99">
        <v>4</v>
      </c>
      <c r="B30" s="97" t="s">
        <v>32</v>
      </c>
      <c r="C30" s="141"/>
      <c r="D30" s="141"/>
      <c r="E30" s="141"/>
      <c r="F30" s="141"/>
      <c r="G30" s="141"/>
      <c r="H30" s="141"/>
      <c r="I30" s="141"/>
      <c r="J30" s="141"/>
    </row>
    <row r="31" spans="1:10" ht="25.5" x14ac:dyDescent="0.2">
      <c r="A31" s="99">
        <v>42</v>
      </c>
      <c r="B31" s="97" t="s">
        <v>51</v>
      </c>
      <c r="C31" s="140"/>
      <c r="D31" s="140"/>
      <c r="E31" s="140"/>
      <c r="F31" s="140"/>
      <c r="G31" s="140"/>
      <c r="H31" s="140"/>
      <c r="I31" s="140"/>
      <c r="J31" s="140"/>
    </row>
    <row r="32" spans="1:10" x14ac:dyDescent="0.2">
      <c r="A32" s="93">
        <v>421</v>
      </c>
      <c r="B32" s="94" t="s">
        <v>46</v>
      </c>
      <c r="C32" s="140"/>
      <c r="D32" s="140"/>
      <c r="E32" s="140"/>
      <c r="F32" s="140"/>
      <c r="G32" s="140"/>
      <c r="H32" s="140"/>
      <c r="I32" s="140"/>
      <c r="J32" s="140"/>
    </row>
    <row r="33" spans="1:10" s="5" customFormat="1" ht="12.75" customHeight="1" x14ac:dyDescent="0.2">
      <c r="A33" s="99"/>
      <c r="B33" s="97"/>
      <c r="C33" s="141"/>
      <c r="D33" s="141"/>
      <c r="E33" s="141"/>
      <c r="F33" s="141"/>
      <c r="G33" s="141"/>
      <c r="H33" s="141"/>
      <c r="I33" s="141"/>
      <c r="J33" s="141"/>
    </row>
    <row r="34" spans="1:10" s="5" customFormat="1" ht="12.75" customHeight="1" x14ac:dyDescent="0.2">
      <c r="A34" s="96" t="s">
        <v>44</v>
      </c>
      <c r="B34" s="97" t="s">
        <v>66</v>
      </c>
      <c r="C34" s="141"/>
      <c r="D34" s="141"/>
      <c r="E34" s="141"/>
      <c r="F34" s="141"/>
      <c r="G34" s="141"/>
      <c r="H34" s="141"/>
      <c r="I34" s="141"/>
      <c r="J34" s="141"/>
    </row>
    <row r="35" spans="1:10" s="5" customFormat="1" ht="12.75" customHeight="1" x14ac:dyDescent="0.2">
      <c r="A35" s="99">
        <v>3</v>
      </c>
      <c r="B35" s="97" t="s">
        <v>47</v>
      </c>
      <c r="C35" s="141">
        <f>G35</f>
        <v>110000</v>
      </c>
      <c r="D35" s="141"/>
      <c r="E35" s="141"/>
      <c r="F35" s="141"/>
      <c r="G35" s="141">
        <f>G36</f>
        <v>110000</v>
      </c>
      <c r="H35" s="141"/>
      <c r="I35" s="141"/>
      <c r="J35" s="141"/>
    </row>
    <row r="36" spans="1:10" s="5" customFormat="1" ht="12.75" customHeight="1" x14ac:dyDescent="0.2">
      <c r="A36" s="99">
        <v>32</v>
      </c>
      <c r="B36" s="97" t="s">
        <v>26</v>
      </c>
      <c r="C36" s="141"/>
      <c r="D36" s="141"/>
      <c r="E36" s="141"/>
      <c r="F36" s="141"/>
      <c r="G36" s="141">
        <v>110000</v>
      </c>
      <c r="H36" s="141"/>
      <c r="I36" s="141"/>
      <c r="J36" s="141"/>
    </row>
    <row r="37" spans="1:10" s="5" customFormat="1" ht="12.75" customHeight="1" x14ac:dyDescent="0.2">
      <c r="A37" s="93">
        <v>322</v>
      </c>
      <c r="B37" s="94" t="s">
        <v>28</v>
      </c>
      <c r="C37" s="141"/>
      <c r="D37" s="141"/>
      <c r="E37" s="141"/>
      <c r="F37" s="141"/>
      <c r="G37" s="140">
        <v>110000</v>
      </c>
      <c r="H37" s="141"/>
      <c r="I37" s="141"/>
      <c r="J37" s="141"/>
    </row>
    <row r="38" spans="1:10" s="5" customFormat="1" ht="12.75" customHeight="1" x14ac:dyDescent="0.2">
      <c r="A38" s="93">
        <v>323</v>
      </c>
      <c r="B38" s="94" t="s">
        <v>29</v>
      </c>
      <c r="C38" s="141"/>
      <c r="D38" s="141"/>
      <c r="E38" s="141"/>
      <c r="F38" s="141"/>
      <c r="G38" s="141"/>
      <c r="H38" s="141"/>
      <c r="I38" s="141"/>
      <c r="J38" s="141"/>
    </row>
    <row r="39" spans="1:10" s="5" customFormat="1" ht="12.75" customHeight="1" x14ac:dyDescent="0.2">
      <c r="A39" s="99">
        <v>4</v>
      </c>
      <c r="B39" s="97" t="s">
        <v>32</v>
      </c>
      <c r="C39" s="141"/>
      <c r="D39" s="141"/>
      <c r="E39" s="141"/>
      <c r="F39" s="141"/>
      <c r="G39" s="141"/>
      <c r="H39" s="141"/>
      <c r="I39" s="141"/>
      <c r="J39" s="141"/>
    </row>
    <row r="40" spans="1:10" s="5" customFormat="1" ht="12.75" customHeight="1" x14ac:dyDescent="0.2">
      <c r="A40" s="99">
        <v>42</v>
      </c>
      <c r="B40" s="97" t="s">
        <v>51</v>
      </c>
      <c r="C40" s="141"/>
      <c r="D40" s="141"/>
      <c r="E40" s="141"/>
      <c r="F40" s="141"/>
      <c r="G40" s="141"/>
      <c r="H40" s="141"/>
      <c r="I40" s="141"/>
      <c r="J40" s="141"/>
    </row>
    <row r="41" spans="1:10" s="5" customFormat="1" ht="12.75" customHeight="1" x14ac:dyDescent="0.2">
      <c r="A41" s="93">
        <v>421</v>
      </c>
      <c r="B41" s="94" t="s">
        <v>46</v>
      </c>
      <c r="C41" s="141"/>
      <c r="D41" s="141"/>
      <c r="E41" s="141"/>
      <c r="F41" s="141"/>
      <c r="G41" s="141"/>
      <c r="H41" s="141"/>
      <c r="I41" s="141"/>
      <c r="J41" s="141"/>
    </row>
    <row r="42" spans="1:10" s="5" customFormat="1" ht="12.75" customHeight="1" x14ac:dyDescent="0.2">
      <c r="A42" s="93"/>
      <c r="B42" s="94"/>
      <c r="C42" s="141"/>
      <c r="D42" s="141"/>
      <c r="E42" s="141"/>
      <c r="F42" s="141"/>
      <c r="G42" s="141"/>
      <c r="H42" s="141"/>
      <c r="I42" s="141"/>
      <c r="J42" s="141"/>
    </row>
    <row r="43" spans="1:10" x14ac:dyDescent="0.2">
      <c r="A43" s="61"/>
      <c r="B43" s="8"/>
      <c r="C43" s="130"/>
      <c r="D43" s="130"/>
      <c r="E43" s="130"/>
      <c r="F43" s="130"/>
      <c r="G43" s="130"/>
      <c r="H43" s="130"/>
      <c r="I43" s="130"/>
      <c r="J43" s="130"/>
    </row>
    <row r="44" spans="1:10" ht="89.25" x14ac:dyDescent="0.2">
      <c r="A44" s="4" t="s">
        <v>19</v>
      </c>
      <c r="B44" s="86" t="s">
        <v>20</v>
      </c>
      <c r="C44" s="4" t="s">
        <v>54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21</v>
      </c>
      <c r="I44" s="4" t="s">
        <v>15</v>
      </c>
      <c r="J44" s="4" t="s">
        <v>16</v>
      </c>
    </row>
    <row r="45" spans="1:10" x14ac:dyDescent="0.2">
      <c r="A45" s="88"/>
      <c r="B45" s="89"/>
      <c r="C45" s="90"/>
      <c r="D45" s="90"/>
      <c r="E45" s="90"/>
      <c r="F45" s="90"/>
      <c r="G45" s="90"/>
      <c r="H45" s="90"/>
      <c r="I45" s="90"/>
      <c r="J45" s="90"/>
    </row>
    <row r="46" spans="1:10" x14ac:dyDescent="0.2">
      <c r="A46" s="101"/>
      <c r="B46" s="91" t="s">
        <v>64</v>
      </c>
      <c r="C46" s="138">
        <f>SUM(D46:H46)</f>
        <v>6248059.9740000004</v>
      </c>
      <c r="D46" s="138">
        <f>D50</f>
        <v>0</v>
      </c>
      <c r="E46" s="138">
        <f>E50</f>
        <v>3526.9740000000002</v>
      </c>
      <c r="F46" s="138">
        <f>F67</f>
        <v>43428</v>
      </c>
      <c r="G46" s="138">
        <f>G76+G50+G61</f>
        <v>6201105</v>
      </c>
      <c r="H46" s="138"/>
      <c r="I46" s="92"/>
      <c r="J46" s="92"/>
    </row>
    <row r="47" spans="1:10" x14ac:dyDescent="0.2">
      <c r="A47" s="99"/>
      <c r="B47" s="94"/>
      <c r="C47" s="140"/>
      <c r="D47" s="140"/>
      <c r="E47" s="140"/>
      <c r="F47" s="140"/>
      <c r="G47" s="140"/>
      <c r="H47" s="140"/>
      <c r="I47" s="95"/>
      <c r="J47" s="95"/>
    </row>
    <row r="48" spans="1:10" s="5" customFormat="1" x14ac:dyDescent="0.2">
      <c r="A48" s="96" t="s">
        <v>45</v>
      </c>
      <c r="B48" s="97" t="s">
        <v>49</v>
      </c>
      <c r="C48" s="141"/>
      <c r="D48" s="141"/>
      <c r="E48" s="141"/>
      <c r="F48" s="141"/>
      <c r="G48" s="141"/>
      <c r="H48" s="141"/>
      <c r="I48" s="98"/>
      <c r="J48" s="98"/>
    </row>
    <row r="49" spans="1:10" x14ac:dyDescent="0.2">
      <c r="A49" s="96" t="s">
        <v>43</v>
      </c>
      <c r="B49" s="97" t="s">
        <v>50</v>
      </c>
      <c r="C49" s="141"/>
      <c r="D49" s="141"/>
      <c r="E49" s="141"/>
      <c r="F49" s="141"/>
      <c r="G49" s="141"/>
      <c r="H49" s="141"/>
      <c r="I49" s="95"/>
      <c r="J49" s="95"/>
    </row>
    <row r="50" spans="1:10" x14ac:dyDescent="0.2">
      <c r="A50" s="99">
        <v>3</v>
      </c>
      <c r="B50" s="97" t="s">
        <v>47</v>
      </c>
      <c r="C50" s="141">
        <f>D50+E50+G50</f>
        <v>5970891.9740000004</v>
      </c>
      <c r="D50" s="141"/>
      <c r="E50" s="141">
        <f>E58</f>
        <v>3526.9740000000002</v>
      </c>
      <c r="F50" s="141"/>
      <c r="G50" s="141">
        <f>G51+G55</f>
        <v>5967365</v>
      </c>
      <c r="H50" s="141"/>
      <c r="I50" s="95"/>
      <c r="J50" s="95"/>
    </row>
    <row r="51" spans="1:10" x14ac:dyDescent="0.2">
      <c r="A51" s="99">
        <v>31</v>
      </c>
      <c r="B51" s="97" t="s">
        <v>22</v>
      </c>
      <c r="C51" s="141"/>
      <c r="D51" s="141"/>
      <c r="E51" s="141"/>
      <c r="F51" s="141"/>
      <c r="G51" s="141">
        <f>SUM(G52:G54)</f>
        <v>5822605</v>
      </c>
      <c r="H51" s="141"/>
      <c r="I51" s="95"/>
      <c r="J51" s="95"/>
    </row>
    <row r="52" spans="1:10" x14ac:dyDescent="0.2">
      <c r="A52" s="93">
        <v>311</v>
      </c>
      <c r="B52" s="94" t="s">
        <v>23</v>
      </c>
      <c r="C52" s="140"/>
      <c r="D52" s="140"/>
      <c r="E52" s="140"/>
      <c r="F52" s="140"/>
      <c r="G52" s="140">
        <v>4939569</v>
      </c>
      <c r="H52" s="140"/>
      <c r="I52" s="95"/>
      <c r="J52" s="95"/>
    </row>
    <row r="53" spans="1:10" x14ac:dyDescent="0.2">
      <c r="A53" s="93">
        <v>312</v>
      </c>
      <c r="B53" s="94" t="s">
        <v>24</v>
      </c>
      <c r="C53" s="140"/>
      <c r="D53" s="140"/>
      <c r="E53" s="140"/>
      <c r="F53" s="140"/>
      <c r="G53" s="140">
        <f>180000*1.034</f>
        <v>186120</v>
      </c>
      <c r="H53" s="140"/>
      <c r="I53" s="95"/>
      <c r="J53" s="95"/>
    </row>
    <row r="54" spans="1:10" x14ac:dyDescent="0.2">
      <c r="A54" s="93">
        <v>313</v>
      </c>
      <c r="B54" s="94" t="s">
        <v>25</v>
      </c>
      <c r="C54" s="140"/>
      <c r="D54" s="140"/>
      <c r="E54" s="140"/>
      <c r="F54" s="140"/>
      <c r="G54" s="140">
        <f>674000*1.034</f>
        <v>696916</v>
      </c>
      <c r="H54" s="140"/>
      <c r="I54" s="95"/>
      <c r="J54" s="95"/>
    </row>
    <row r="55" spans="1:10" s="5" customFormat="1" x14ac:dyDescent="0.2">
      <c r="A55" s="99">
        <v>32</v>
      </c>
      <c r="B55" s="97" t="s">
        <v>26</v>
      </c>
      <c r="C55" s="141"/>
      <c r="D55" s="141"/>
      <c r="E55" s="141"/>
      <c r="F55" s="141"/>
      <c r="G55" s="141">
        <f>G56</f>
        <v>144760</v>
      </c>
      <c r="H55" s="141"/>
      <c r="I55" s="98"/>
      <c r="J55" s="98"/>
    </row>
    <row r="56" spans="1:10" x14ac:dyDescent="0.2">
      <c r="A56" s="93">
        <v>321</v>
      </c>
      <c r="B56" s="94" t="s">
        <v>27</v>
      </c>
      <c r="C56" s="140"/>
      <c r="D56" s="140"/>
      <c r="E56" s="140"/>
      <c r="F56" s="140"/>
      <c r="G56" s="140">
        <f>140000*1.034</f>
        <v>144760</v>
      </c>
      <c r="H56" s="140"/>
      <c r="I56" s="95"/>
      <c r="J56" s="95"/>
    </row>
    <row r="57" spans="1:10" x14ac:dyDescent="0.2">
      <c r="A57" s="93">
        <v>322</v>
      </c>
      <c r="B57" s="94" t="s">
        <v>28</v>
      </c>
      <c r="C57" s="140"/>
      <c r="D57" s="140"/>
      <c r="E57" s="140"/>
      <c r="F57" s="140"/>
      <c r="G57" s="140"/>
      <c r="H57" s="140"/>
      <c r="I57" s="95"/>
      <c r="J57" s="95"/>
    </row>
    <row r="58" spans="1:10" x14ac:dyDescent="0.2">
      <c r="A58" s="93">
        <v>323</v>
      </c>
      <c r="B58" s="94" t="s">
        <v>29</v>
      </c>
      <c r="C58" s="140"/>
      <c r="D58" s="140"/>
      <c r="E58" s="140">
        <f>3411*1.034</f>
        <v>3526.9740000000002</v>
      </c>
      <c r="F58" s="140"/>
      <c r="G58" s="140"/>
      <c r="H58" s="140"/>
      <c r="I58" s="95"/>
      <c r="J58" s="95"/>
    </row>
    <row r="59" spans="1:10" x14ac:dyDescent="0.2">
      <c r="A59" s="99">
        <v>34</v>
      </c>
      <c r="B59" s="97" t="s">
        <v>30</v>
      </c>
      <c r="C59" s="141"/>
      <c r="D59" s="141"/>
      <c r="E59" s="141"/>
      <c r="F59" s="141"/>
      <c r="G59" s="141"/>
      <c r="H59" s="141"/>
      <c r="I59" s="95"/>
      <c r="J59" s="95"/>
    </row>
    <row r="60" spans="1:10" x14ac:dyDescent="0.2">
      <c r="A60" s="93">
        <v>343</v>
      </c>
      <c r="B60" s="94" t="s">
        <v>31</v>
      </c>
      <c r="C60" s="140"/>
      <c r="D60" s="140"/>
      <c r="E60" s="140"/>
      <c r="F60" s="140"/>
      <c r="G60" s="140"/>
      <c r="H60" s="140"/>
      <c r="I60" s="95"/>
      <c r="J60" s="95"/>
    </row>
    <row r="61" spans="1:10" ht="25.5" x14ac:dyDescent="0.2">
      <c r="A61" s="99">
        <v>4</v>
      </c>
      <c r="B61" s="97" t="s">
        <v>32</v>
      </c>
      <c r="C61" s="140"/>
      <c r="D61" s="140"/>
      <c r="E61" s="140"/>
      <c r="F61" s="140"/>
      <c r="G61" s="140">
        <v>120000</v>
      </c>
      <c r="H61" s="140"/>
      <c r="I61" s="95"/>
      <c r="J61" s="95"/>
    </row>
    <row r="62" spans="1:10" ht="25.5" x14ac:dyDescent="0.2">
      <c r="A62" s="99">
        <v>42</v>
      </c>
      <c r="B62" s="97" t="s">
        <v>51</v>
      </c>
      <c r="C62" s="140"/>
      <c r="D62" s="140"/>
      <c r="E62" s="140"/>
      <c r="F62" s="140"/>
      <c r="G62" s="140">
        <v>120000</v>
      </c>
      <c r="H62" s="140"/>
      <c r="I62" s="95"/>
      <c r="J62" s="95"/>
    </row>
    <row r="63" spans="1:10" x14ac:dyDescent="0.2">
      <c r="A63" s="93">
        <v>421</v>
      </c>
      <c r="B63" s="94" t="s">
        <v>46</v>
      </c>
      <c r="C63" s="140"/>
      <c r="D63" s="140"/>
      <c r="E63" s="140"/>
      <c r="F63" s="140"/>
      <c r="G63" s="140"/>
      <c r="H63" s="140"/>
      <c r="I63" s="95"/>
      <c r="J63" s="95"/>
    </row>
    <row r="64" spans="1:10" x14ac:dyDescent="0.2">
      <c r="A64" s="93">
        <v>424</v>
      </c>
      <c r="B64" s="94" t="s">
        <v>67</v>
      </c>
      <c r="C64" s="140"/>
      <c r="D64" s="140"/>
      <c r="E64" s="140"/>
      <c r="F64" s="140"/>
      <c r="G64" s="140">
        <v>120000</v>
      </c>
      <c r="H64" s="140"/>
      <c r="I64" s="95"/>
      <c r="J64" s="95"/>
    </row>
    <row r="65" spans="1:10" x14ac:dyDescent="0.2">
      <c r="A65" s="96"/>
      <c r="B65" s="97"/>
      <c r="C65" s="140"/>
      <c r="D65" s="140"/>
      <c r="E65" s="140"/>
      <c r="F65" s="140"/>
      <c r="G65" s="140"/>
      <c r="H65" s="140"/>
      <c r="I65" s="95"/>
      <c r="J65" s="95"/>
    </row>
    <row r="66" spans="1:10" x14ac:dyDescent="0.2">
      <c r="A66" s="99" t="s">
        <v>44</v>
      </c>
      <c r="B66" s="97" t="s">
        <v>65</v>
      </c>
      <c r="C66" s="141"/>
      <c r="D66" s="140"/>
      <c r="E66" s="140"/>
      <c r="F66" s="141"/>
      <c r="G66" s="140"/>
      <c r="H66" s="140"/>
      <c r="I66" s="95"/>
      <c r="J66" s="95"/>
    </row>
    <row r="67" spans="1:10" x14ac:dyDescent="0.2">
      <c r="A67" s="99">
        <v>3</v>
      </c>
      <c r="B67" s="97" t="s">
        <v>47</v>
      </c>
      <c r="C67" s="141">
        <f>F67</f>
        <v>43428</v>
      </c>
      <c r="D67" s="140"/>
      <c r="E67" s="140"/>
      <c r="F67" s="140">
        <f>F69</f>
        <v>43428</v>
      </c>
      <c r="G67" s="140"/>
      <c r="H67" s="140"/>
      <c r="I67" s="95"/>
      <c r="J67" s="95"/>
    </row>
    <row r="68" spans="1:10" x14ac:dyDescent="0.2">
      <c r="A68" s="93">
        <v>32</v>
      </c>
      <c r="B68" s="94" t="s">
        <v>26</v>
      </c>
      <c r="C68" s="140"/>
      <c r="D68" s="141"/>
      <c r="E68" s="141"/>
      <c r="F68" s="140"/>
      <c r="G68" s="141"/>
      <c r="H68" s="141"/>
      <c r="I68" s="95"/>
      <c r="J68" s="95"/>
    </row>
    <row r="69" spans="1:10" x14ac:dyDescent="0.2">
      <c r="A69" s="93">
        <v>322</v>
      </c>
      <c r="B69" s="94" t="s">
        <v>28</v>
      </c>
      <c r="C69" s="140"/>
      <c r="D69" s="140"/>
      <c r="E69" s="140"/>
      <c r="F69" s="140">
        <f>42000*1.034</f>
        <v>43428</v>
      </c>
      <c r="G69" s="140"/>
      <c r="H69" s="140"/>
      <c r="I69" s="95"/>
      <c r="J69" s="95"/>
    </row>
    <row r="70" spans="1:10" x14ac:dyDescent="0.2">
      <c r="A70" s="99">
        <v>323</v>
      </c>
      <c r="B70" s="97" t="s">
        <v>29</v>
      </c>
      <c r="C70" s="141"/>
      <c r="D70" s="141"/>
      <c r="E70" s="141"/>
      <c r="F70" s="141"/>
      <c r="G70" s="141"/>
      <c r="H70" s="141"/>
      <c r="I70" s="95"/>
      <c r="J70" s="95"/>
    </row>
    <row r="71" spans="1:10" ht="25.5" x14ac:dyDescent="0.2">
      <c r="A71" s="99">
        <v>4</v>
      </c>
      <c r="B71" s="97" t="s">
        <v>32</v>
      </c>
      <c r="C71" s="140"/>
      <c r="D71" s="140"/>
      <c r="E71" s="140"/>
      <c r="F71" s="140"/>
      <c r="G71" s="140"/>
      <c r="H71" s="140"/>
      <c r="I71" s="95"/>
      <c r="J71" s="95"/>
    </row>
    <row r="72" spans="1:10" ht="25.5" x14ac:dyDescent="0.2">
      <c r="A72" s="93">
        <v>42</v>
      </c>
      <c r="B72" s="94" t="s">
        <v>51</v>
      </c>
      <c r="C72" s="140"/>
      <c r="D72" s="140"/>
      <c r="E72" s="140"/>
      <c r="F72" s="140"/>
      <c r="G72" s="140"/>
      <c r="H72" s="140"/>
      <c r="I72" s="95"/>
      <c r="J72" s="95"/>
    </row>
    <row r="73" spans="1:10" x14ac:dyDescent="0.2">
      <c r="A73" s="99">
        <v>421</v>
      </c>
      <c r="B73" s="97" t="s">
        <v>46</v>
      </c>
      <c r="C73" s="141"/>
      <c r="D73" s="141"/>
      <c r="E73" s="141"/>
      <c r="F73" s="141"/>
      <c r="G73" s="141"/>
      <c r="H73" s="141"/>
      <c r="I73" s="95"/>
      <c r="J73" s="95"/>
    </row>
    <row r="74" spans="1:10" x14ac:dyDescent="0.2">
      <c r="A74" s="96"/>
      <c r="B74" s="97"/>
      <c r="C74" s="141"/>
      <c r="D74" s="141"/>
      <c r="E74" s="141"/>
      <c r="F74" s="141"/>
      <c r="G74" s="141"/>
      <c r="H74" s="141"/>
      <c r="I74" s="95"/>
      <c r="J74" s="95"/>
    </row>
    <row r="75" spans="1:10" x14ac:dyDescent="0.2">
      <c r="A75" s="99" t="s">
        <v>44</v>
      </c>
      <c r="B75" s="97" t="s">
        <v>66</v>
      </c>
      <c r="C75" s="141"/>
      <c r="D75" s="141"/>
      <c r="E75" s="141"/>
      <c r="F75" s="141"/>
      <c r="G75" s="141"/>
      <c r="H75" s="141"/>
      <c r="I75" s="95"/>
      <c r="J75" s="95"/>
    </row>
    <row r="76" spans="1:10" x14ac:dyDescent="0.2">
      <c r="A76" s="99">
        <v>3</v>
      </c>
      <c r="B76" s="97" t="s">
        <v>47</v>
      </c>
      <c r="C76" s="141">
        <f>G76</f>
        <v>113740</v>
      </c>
      <c r="D76" s="141"/>
      <c r="E76" s="141"/>
      <c r="F76" s="141"/>
      <c r="G76" s="141">
        <f>G77</f>
        <v>113740</v>
      </c>
      <c r="H76" s="141"/>
      <c r="I76" s="95"/>
      <c r="J76" s="95"/>
    </row>
    <row r="77" spans="1:10" x14ac:dyDescent="0.2">
      <c r="A77" s="93">
        <v>32</v>
      </c>
      <c r="B77" s="94" t="s">
        <v>26</v>
      </c>
      <c r="C77" s="141"/>
      <c r="D77" s="141"/>
      <c r="E77" s="141"/>
      <c r="F77" s="141"/>
      <c r="G77" s="140">
        <v>113740</v>
      </c>
      <c r="H77" s="141"/>
      <c r="I77" s="95"/>
      <c r="J77" s="95"/>
    </row>
    <row r="78" spans="1:10" x14ac:dyDescent="0.2">
      <c r="A78" s="93">
        <v>322</v>
      </c>
      <c r="B78" s="94" t="s">
        <v>28</v>
      </c>
      <c r="C78" s="141"/>
      <c r="D78" s="141"/>
      <c r="E78" s="141"/>
      <c r="F78" s="141"/>
      <c r="G78" s="141">
        <v>113740</v>
      </c>
      <c r="H78" s="141"/>
      <c r="I78" s="95"/>
      <c r="J78" s="95"/>
    </row>
    <row r="79" spans="1:10" x14ac:dyDescent="0.2">
      <c r="A79" s="99">
        <v>323</v>
      </c>
      <c r="B79" s="97" t="s">
        <v>29</v>
      </c>
      <c r="C79" s="141"/>
      <c r="D79" s="141"/>
      <c r="E79" s="141"/>
      <c r="F79" s="141"/>
      <c r="G79" s="141"/>
      <c r="H79" s="141"/>
      <c r="I79" s="95"/>
      <c r="J79" s="95"/>
    </row>
    <row r="80" spans="1:10" ht="25.5" x14ac:dyDescent="0.2">
      <c r="A80" s="99">
        <v>4</v>
      </c>
      <c r="B80" s="97" t="s">
        <v>32</v>
      </c>
      <c r="C80" s="141"/>
      <c r="D80" s="141"/>
      <c r="E80" s="141"/>
      <c r="F80" s="141"/>
      <c r="G80" s="141"/>
      <c r="H80" s="141"/>
      <c r="I80" s="95"/>
      <c r="J80" s="95"/>
    </row>
    <row r="81" spans="1:10" ht="25.5" x14ac:dyDescent="0.2">
      <c r="A81" s="93">
        <v>42</v>
      </c>
      <c r="B81" s="94" t="s">
        <v>51</v>
      </c>
      <c r="C81" s="141"/>
      <c r="D81" s="141"/>
      <c r="E81" s="141"/>
      <c r="F81" s="141"/>
      <c r="G81" s="141"/>
      <c r="H81" s="141"/>
      <c r="I81" s="95"/>
      <c r="J81" s="95"/>
    </row>
    <row r="82" spans="1:10" x14ac:dyDescent="0.2">
      <c r="A82" s="93">
        <v>421</v>
      </c>
      <c r="B82" s="94" t="s">
        <v>46</v>
      </c>
      <c r="C82" s="141"/>
      <c r="D82" s="141"/>
      <c r="E82" s="141"/>
      <c r="F82" s="141"/>
      <c r="G82" s="141"/>
      <c r="H82" s="141"/>
      <c r="I82" s="95"/>
      <c r="J82" s="95"/>
    </row>
    <row r="83" spans="1:10" x14ac:dyDescent="0.2">
      <c r="A83" s="99"/>
      <c r="B83" s="97"/>
      <c r="C83" s="95"/>
      <c r="D83" s="95"/>
      <c r="E83" s="95"/>
      <c r="F83" s="95"/>
      <c r="G83" s="95"/>
      <c r="H83" s="95"/>
      <c r="I83" s="95"/>
      <c r="J83" s="95"/>
    </row>
    <row r="84" spans="1:10" x14ac:dyDescent="0.2">
      <c r="A84" s="99"/>
      <c r="B84" s="97"/>
      <c r="C84" s="95"/>
      <c r="D84" s="95"/>
      <c r="E84" s="95"/>
      <c r="F84" s="95"/>
      <c r="G84" s="95"/>
      <c r="H84" s="95"/>
      <c r="I84" s="95"/>
      <c r="J84" s="95"/>
    </row>
    <row r="85" spans="1:10" x14ac:dyDescent="0.2">
      <c r="A85" s="120"/>
      <c r="B85" s="121"/>
      <c r="C85" s="122"/>
      <c r="D85" s="122"/>
      <c r="E85" s="122"/>
      <c r="F85" s="122"/>
      <c r="G85" s="122"/>
      <c r="H85" s="122"/>
      <c r="I85" s="122"/>
      <c r="J85" s="122"/>
    </row>
    <row r="86" spans="1:10" ht="89.25" x14ac:dyDescent="0.2">
      <c r="A86" s="4" t="s">
        <v>19</v>
      </c>
      <c r="B86" s="86" t="s">
        <v>20</v>
      </c>
      <c r="C86" s="4" t="s">
        <v>60</v>
      </c>
      <c r="D86" s="4" t="s">
        <v>10</v>
      </c>
      <c r="E86" s="4" t="s">
        <v>11</v>
      </c>
      <c r="F86" s="4" t="s">
        <v>12</v>
      </c>
      <c r="G86" s="4" t="s">
        <v>13</v>
      </c>
      <c r="H86" s="4" t="s">
        <v>21</v>
      </c>
      <c r="I86" s="4" t="s">
        <v>15</v>
      </c>
      <c r="J86" s="4" t="s">
        <v>16</v>
      </c>
    </row>
    <row r="87" spans="1:10" x14ac:dyDescent="0.2">
      <c r="A87" s="88"/>
      <c r="B87" s="89"/>
      <c r="C87" s="90"/>
      <c r="D87" s="90"/>
      <c r="E87" s="90"/>
      <c r="F87" s="90"/>
      <c r="G87" s="90"/>
      <c r="H87" s="90"/>
      <c r="I87" s="90"/>
      <c r="J87" s="90"/>
    </row>
    <row r="88" spans="1:10" x14ac:dyDescent="0.2">
      <c r="A88" s="101"/>
      <c r="B88" s="91" t="s">
        <v>64</v>
      </c>
      <c r="C88" s="138">
        <v>6441750</v>
      </c>
      <c r="D88" s="138"/>
      <c r="E88" s="138">
        <f>E92</f>
        <v>3636.3101939999997</v>
      </c>
      <c r="F88" s="138">
        <f>F109</f>
        <v>44774.267999999996</v>
      </c>
      <c r="G88" s="138">
        <f>G118+G92+G103</f>
        <v>6393338.5349999992</v>
      </c>
      <c r="H88" s="138"/>
      <c r="I88" s="92"/>
      <c r="J88" s="92"/>
    </row>
    <row r="89" spans="1:10" x14ac:dyDescent="0.2">
      <c r="A89" s="99"/>
      <c r="B89" s="94"/>
      <c r="C89" s="140"/>
      <c r="D89" s="140"/>
      <c r="E89" s="140"/>
      <c r="F89" s="140"/>
      <c r="G89" s="140"/>
      <c r="H89" s="140"/>
      <c r="I89" s="95"/>
      <c r="J89" s="95"/>
    </row>
    <row r="90" spans="1:10" x14ac:dyDescent="0.2">
      <c r="A90" s="96" t="s">
        <v>45</v>
      </c>
      <c r="B90" s="97" t="s">
        <v>49</v>
      </c>
      <c r="C90" s="141"/>
      <c r="D90" s="141"/>
      <c r="E90" s="141"/>
      <c r="F90" s="141"/>
      <c r="G90" s="141"/>
      <c r="H90" s="141"/>
      <c r="I90" s="98"/>
      <c r="J90" s="98"/>
    </row>
    <row r="91" spans="1:10" x14ac:dyDescent="0.2">
      <c r="A91" s="96" t="s">
        <v>43</v>
      </c>
      <c r="B91" s="97" t="s">
        <v>50</v>
      </c>
      <c r="C91" s="141"/>
      <c r="D91" s="141"/>
      <c r="E91" s="141"/>
      <c r="F91" s="141"/>
      <c r="G91" s="141"/>
      <c r="H91" s="141"/>
      <c r="I91" s="95"/>
      <c r="J91" s="95"/>
    </row>
    <row r="92" spans="1:10" x14ac:dyDescent="0.2">
      <c r="A92" s="99">
        <v>3</v>
      </c>
      <c r="B92" s="97" t="s">
        <v>47</v>
      </c>
      <c r="C92" s="141">
        <f>D92+E92+G92</f>
        <v>6149708.9051939985</v>
      </c>
      <c r="D92" s="141"/>
      <c r="E92" s="141">
        <f>E100</f>
        <v>3636.3101939999997</v>
      </c>
      <c r="F92" s="141"/>
      <c r="G92" s="141">
        <f>G93+G97</f>
        <v>6146072.5949999988</v>
      </c>
      <c r="H92" s="141"/>
      <c r="I92" s="95"/>
      <c r="J92" s="95"/>
    </row>
    <row r="93" spans="1:10" x14ac:dyDescent="0.2">
      <c r="A93" s="99">
        <v>31</v>
      </c>
      <c r="B93" s="97" t="s">
        <v>22</v>
      </c>
      <c r="C93" s="141"/>
      <c r="D93" s="141"/>
      <c r="E93" s="141"/>
      <c r="F93" s="141"/>
      <c r="G93" s="141">
        <f>SUM(G94:G96)</f>
        <v>5996825.0349999992</v>
      </c>
      <c r="H93" s="141"/>
      <c r="I93" s="95"/>
      <c r="J93" s="95"/>
    </row>
    <row r="94" spans="1:10" x14ac:dyDescent="0.2">
      <c r="A94" s="93">
        <v>311</v>
      </c>
      <c r="B94" s="94" t="s">
        <v>23</v>
      </c>
      <c r="C94" s="140"/>
      <c r="D94" s="140"/>
      <c r="E94" s="140"/>
      <c r="F94" s="140"/>
      <c r="G94" s="140">
        <f>4939569*1.031</f>
        <v>5092695.6389999995</v>
      </c>
      <c r="H94" s="140"/>
      <c r="I94" s="95"/>
      <c r="J94" s="95"/>
    </row>
    <row r="95" spans="1:10" x14ac:dyDescent="0.2">
      <c r="A95" s="93">
        <v>312</v>
      </c>
      <c r="B95" s="94" t="s">
        <v>24</v>
      </c>
      <c r="C95" s="140"/>
      <c r="D95" s="140"/>
      <c r="E95" s="140"/>
      <c r="F95" s="140"/>
      <c r="G95" s="140">
        <v>185609</v>
      </c>
      <c r="H95" s="140"/>
      <c r="I95" s="95"/>
      <c r="J95" s="95"/>
    </row>
    <row r="96" spans="1:10" x14ac:dyDescent="0.2">
      <c r="A96" s="93">
        <v>313</v>
      </c>
      <c r="B96" s="94" t="s">
        <v>25</v>
      </c>
      <c r="C96" s="140"/>
      <c r="D96" s="140"/>
      <c r="E96" s="140"/>
      <c r="F96" s="140"/>
      <c r="G96" s="140">
        <f>674000*1.034*1.031</f>
        <v>718520.39599999995</v>
      </c>
      <c r="H96" s="140"/>
      <c r="I96" s="95"/>
      <c r="J96" s="95"/>
    </row>
    <row r="97" spans="1:10" x14ac:dyDescent="0.2">
      <c r="A97" s="99">
        <v>32</v>
      </c>
      <c r="B97" s="97" t="s">
        <v>26</v>
      </c>
      <c r="C97" s="141"/>
      <c r="D97" s="141"/>
      <c r="E97" s="141"/>
      <c r="F97" s="141"/>
      <c r="G97" s="141">
        <f>G98</f>
        <v>149247.56</v>
      </c>
      <c r="H97" s="141"/>
      <c r="I97" s="98"/>
      <c r="J97" s="98"/>
    </row>
    <row r="98" spans="1:10" x14ac:dyDescent="0.2">
      <c r="A98" s="93">
        <v>321</v>
      </c>
      <c r="B98" s="94" t="s">
        <v>27</v>
      </c>
      <c r="C98" s="140"/>
      <c r="D98" s="140"/>
      <c r="E98" s="140"/>
      <c r="F98" s="140"/>
      <c r="G98" s="140">
        <f>140000*1.034*1.031</f>
        <v>149247.56</v>
      </c>
      <c r="H98" s="140"/>
      <c r="I98" s="95"/>
      <c r="J98" s="95"/>
    </row>
    <row r="99" spans="1:10" x14ac:dyDescent="0.2">
      <c r="A99" s="93">
        <v>322</v>
      </c>
      <c r="B99" s="94" t="s">
        <v>28</v>
      </c>
      <c r="C99" s="140"/>
      <c r="D99" s="140"/>
      <c r="E99" s="140"/>
      <c r="F99" s="140"/>
      <c r="G99" s="140"/>
      <c r="H99" s="140"/>
      <c r="I99" s="95"/>
      <c r="J99" s="95"/>
    </row>
    <row r="100" spans="1:10" x14ac:dyDescent="0.2">
      <c r="A100" s="93">
        <v>323</v>
      </c>
      <c r="B100" s="94" t="s">
        <v>29</v>
      </c>
      <c r="C100" s="140"/>
      <c r="D100" s="140"/>
      <c r="E100" s="140">
        <f>3411*1.034*1.031</f>
        <v>3636.3101939999997</v>
      </c>
      <c r="F100" s="140"/>
      <c r="G100" s="140"/>
      <c r="H100" s="140"/>
      <c r="I100" s="95"/>
      <c r="J100" s="95"/>
    </row>
    <row r="101" spans="1:10" x14ac:dyDescent="0.2">
      <c r="A101" s="99">
        <v>34</v>
      </c>
      <c r="B101" s="97" t="s">
        <v>30</v>
      </c>
      <c r="C101" s="141"/>
      <c r="D101" s="141"/>
      <c r="E101" s="141"/>
      <c r="F101" s="141"/>
      <c r="G101" s="141"/>
      <c r="H101" s="141"/>
      <c r="I101" s="95"/>
      <c r="J101" s="95"/>
    </row>
    <row r="102" spans="1:10" x14ac:dyDescent="0.2">
      <c r="A102" s="93">
        <v>343</v>
      </c>
      <c r="B102" s="94" t="s">
        <v>31</v>
      </c>
      <c r="C102" s="140"/>
      <c r="D102" s="140"/>
      <c r="E102" s="140"/>
      <c r="F102" s="140"/>
      <c r="G102" s="140"/>
      <c r="H102" s="140"/>
      <c r="I102" s="95"/>
      <c r="J102" s="95"/>
    </row>
    <row r="103" spans="1:10" ht="25.5" x14ac:dyDescent="0.2">
      <c r="A103" s="99">
        <v>4</v>
      </c>
      <c r="B103" s="97" t="s">
        <v>32</v>
      </c>
      <c r="C103" s="140"/>
      <c r="D103" s="140"/>
      <c r="E103" s="140"/>
      <c r="F103" s="140"/>
      <c r="G103" s="140">
        <v>130000</v>
      </c>
      <c r="H103" s="140"/>
      <c r="I103" s="130"/>
      <c r="J103" s="130"/>
    </row>
    <row r="104" spans="1:10" ht="25.5" x14ac:dyDescent="0.2">
      <c r="A104" s="99">
        <v>42</v>
      </c>
      <c r="B104" s="97" t="s">
        <v>51</v>
      </c>
      <c r="C104" s="140"/>
      <c r="D104" s="140"/>
      <c r="E104" s="140"/>
      <c r="F104" s="140"/>
      <c r="G104" s="140">
        <v>130000</v>
      </c>
      <c r="H104" s="140"/>
      <c r="I104" s="130"/>
      <c r="J104" s="130"/>
    </row>
    <row r="105" spans="1:10" x14ac:dyDescent="0.2">
      <c r="A105" s="93">
        <v>421</v>
      </c>
      <c r="B105" s="94" t="s">
        <v>46</v>
      </c>
      <c r="C105" s="140"/>
      <c r="D105" s="140"/>
      <c r="E105" s="140"/>
      <c r="F105" s="140"/>
      <c r="G105" s="140"/>
      <c r="H105" s="140"/>
      <c r="I105" s="130"/>
      <c r="J105" s="130"/>
    </row>
    <row r="106" spans="1:10" x14ac:dyDescent="0.2">
      <c r="A106" s="93">
        <v>424</v>
      </c>
      <c r="B106" s="94" t="s">
        <v>67</v>
      </c>
      <c r="C106" s="140"/>
      <c r="D106" s="140"/>
      <c r="E106" s="140"/>
      <c r="F106" s="140"/>
      <c r="G106" s="140">
        <v>130000</v>
      </c>
      <c r="H106" s="140"/>
      <c r="I106" s="130"/>
      <c r="J106" s="130"/>
    </row>
    <row r="107" spans="1:10" x14ac:dyDescent="0.2">
      <c r="A107" s="96"/>
      <c r="B107" s="97"/>
      <c r="C107" s="140"/>
      <c r="D107" s="140"/>
      <c r="E107" s="140"/>
      <c r="F107" s="140"/>
      <c r="G107" s="140"/>
      <c r="H107" s="140"/>
      <c r="I107" s="130"/>
      <c r="J107" s="130"/>
    </row>
    <row r="108" spans="1:10" x14ac:dyDescent="0.2">
      <c r="A108" s="99" t="s">
        <v>44</v>
      </c>
      <c r="B108" s="97" t="s">
        <v>65</v>
      </c>
      <c r="C108" s="141"/>
      <c r="D108" s="140"/>
      <c r="E108" s="140"/>
      <c r="F108" s="141"/>
      <c r="G108" s="140"/>
      <c r="H108" s="140"/>
      <c r="I108" s="130"/>
      <c r="J108" s="130"/>
    </row>
    <row r="109" spans="1:10" x14ac:dyDescent="0.2">
      <c r="A109" s="99">
        <v>3</v>
      </c>
      <c r="B109" s="97" t="s">
        <v>47</v>
      </c>
      <c r="C109" s="141">
        <f>F109</f>
        <v>44774.267999999996</v>
      </c>
      <c r="D109" s="140"/>
      <c r="E109" s="140"/>
      <c r="F109" s="140">
        <f>F111</f>
        <v>44774.267999999996</v>
      </c>
      <c r="G109" s="140"/>
      <c r="H109" s="140"/>
      <c r="I109" s="130"/>
      <c r="J109" s="130"/>
    </row>
    <row r="110" spans="1:10" x14ac:dyDescent="0.2">
      <c r="A110" s="93">
        <v>32</v>
      </c>
      <c r="B110" s="94" t="s">
        <v>26</v>
      </c>
      <c r="C110" s="140"/>
      <c r="D110" s="141"/>
      <c r="E110" s="141"/>
      <c r="F110" s="140"/>
      <c r="G110" s="141"/>
      <c r="H110" s="141"/>
      <c r="I110" s="130"/>
      <c r="J110" s="130"/>
    </row>
    <row r="111" spans="1:10" x14ac:dyDescent="0.2">
      <c r="A111" s="93">
        <v>322</v>
      </c>
      <c r="B111" s="94" t="s">
        <v>28</v>
      </c>
      <c r="C111" s="140"/>
      <c r="D111" s="140"/>
      <c r="E111" s="140"/>
      <c r="F111" s="140">
        <f>42000*1.034*1.031</f>
        <v>44774.267999999996</v>
      </c>
      <c r="G111" s="140"/>
      <c r="H111" s="140"/>
      <c r="I111" s="130"/>
      <c r="J111" s="130"/>
    </row>
    <row r="112" spans="1:10" x14ac:dyDescent="0.2">
      <c r="A112" s="99">
        <v>323</v>
      </c>
      <c r="B112" s="97" t="s">
        <v>29</v>
      </c>
      <c r="C112" s="141"/>
      <c r="D112" s="141"/>
      <c r="E112" s="141"/>
      <c r="F112" s="141"/>
      <c r="G112" s="141"/>
      <c r="H112" s="141"/>
      <c r="I112" s="130"/>
      <c r="J112" s="130"/>
    </row>
    <row r="113" spans="1:10" ht="25.5" x14ac:dyDescent="0.2">
      <c r="A113" s="99">
        <v>4</v>
      </c>
      <c r="B113" s="97" t="s">
        <v>32</v>
      </c>
      <c r="C113" s="140"/>
      <c r="D113" s="140"/>
      <c r="E113" s="140"/>
      <c r="F113" s="140"/>
      <c r="G113" s="140"/>
      <c r="H113" s="140"/>
      <c r="I113" s="130"/>
      <c r="J113" s="130"/>
    </row>
    <row r="114" spans="1:10" ht="25.5" x14ac:dyDescent="0.2">
      <c r="A114" s="93">
        <v>42</v>
      </c>
      <c r="B114" s="94" t="s">
        <v>51</v>
      </c>
      <c r="C114" s="140"/>
      <c r="D114" s="140"/>
      <c r="E114" s="140"/>
      <c r="F114" s="140"/>
      <c r="G114" s="140"/>
      <c r="H114" s="140"/>
      <c r="I114" s="130"/>
      <c r="J114" s="130"/>
    </row>
    <row r="115" spans="1:10" x14ac:dyDescent="0.2">
      <c r="A115" s="99">
        <v>421</v>
      </c>
      <c r="B115" s="97" t="s">
        <v>46</v>
      </c>
      <c r="C115" s="141"/>
      <c r="D115" s="141"/>
      <c r="E115" s="141"/>
      <c r="F115" s="141"/>
      <c r="G115" s="141"/>
      <c r="H115" s="141"/>
      <c r="I115" s="130"/>
      <c r="J115" s="130"/>
    </row>
    <row r="116" spans="1:10" x14ac:dyDescent="0.2">
      <c r="A116" s="96"/>
      <c r="B116" s="97"/>
      <c r="C116" s="141"/>
      <c r="D116" s="141"/>
      <c r="E116" s="141"/>
      <c r="F116" s="141"/>
      <c r="G116" s="141"/>
      <c r="H116" s="141"/>
      <c r="I116" s="130"/>
      <c r="J116" s="130"/>
    </row>
    <row r="117" spans="1:10" x14ac:dyDescent="0.2">
      <c r="A117" s="99" t="s">
        <v>44</v>
      </c>
      <c r="B117" s="97" t="s">
        <v>66</v>
      </c>
      <c r="C117" s="141"/>
      <c r="D117" s="141"/>
      <c r="E117" s="141"/>
      <c r="F117" s="141"/>
      <c r="G117" s="141"/>
      <c r="H117" s="141"/>
      <c r="I117" s="130"/>
      <c r="J117" s="130"/>
    </row>
    <row r="118" spans="1:10" x14ac:dyDescent="0.2">
      <c r="A118" s="99">
        <v>3</v>
      </c>
      <c r="B118" s="97" t="s">
        <v>47</v>
      </c>
      <c r="C118" s="141">
        <f>G118</f>
        <v>117265.93999999999</v>
      </c>
      <c r="D118" s="141"/>
      <c r="E118" s="141"/>
      <c r="F118" s="141"/>
      <c r="G118" s="141">
        <f>G119</f>
        <v>117265.93999999999</v>
      </c>
      <c r="H118" s="141"/>
      <c r="I118" s="130"/>
      <c r="J118" s="130"/>
    </row>
    <row r="119" spans="1:10" x14ac:dyDescent="0.2">
      <c r="A119" s="93">
        <v>32</v>
      </c>
      <c r="B119" s="94" t="s">
        <v>26</v>
      </c>
      <c r="C119" s="141"/>
      <c r="D119" s="141"/>
      <c r="E119" s="141"/>
      <c r="F119" s="141"/>
      <c r="G119" s="140">
        <f>113740*1.031</f>
        <v>117265.93999999999</v>
      </c>
      <c r="H119" s="141"/>
      <c r="I119" s="130"/>
      <c r="J119" s="130"/>
    </row>
    <row r="120" spans="1:10" x14ac:dyDescent="0.2">
      <c r="A120" s="93">
        <v>322</v>
      </c>
      <c r="B120" s="94" t="s">
        <v>28</v>
      </c>
      <c r="C120" s="141"/>
      <c r="D120" s="141"/>
      <c r="E120" s="141"/>
      <c r="F120" s="141"/>
      <c r="G120" s="141">
        <f>113740*1.031</f>
        <v>117265.93999999999</v>
      </c>
      <c r="H120" s="141"/>
      <c r="I120" s="130"/>
      <c r="J120" s="130"/>
    </row>
    <row r="121" spans="1:10" x14ac:dyDescent="0.2">
      <c r="A121" s="99">
        <v>323</v>
      </c>
      <c r="B121" s="97" t="s">
        <v>29</v>
      </c>
      <c r="C121" s="141"/>
      <c r="D121" s="141"/>
      <c r="E121" s="141"/>
      <c r="F121" s="141"/>
      <c r="G121" s="141"/>
      <c r="H121" s="141"/>
      <c r="I121" s="130"/>
      <c r="J121" s="130"/>
    </row>
    <row r="122" spans="1:10" ht="25.5" x14ac:dyDescent="0.2">
      <c r="A122" s="99">
        <v>4</v>
      </c>
      <c r="B122" s="97" t="s">
        <v>32</v>
      </c>
      <c r="C122" s="141"/>
      <c r="D122" s="141"/>
      <c r="E122" s="141"/>
      <c r="F122" s="141"/>
      <c r="G122" s="141"/>
      <c r="H122" s="141"/>
      <c r="I122" s="130"/>
      <c r="J122" s="130"/>
    </row>
    <row r="123" spans="1:10" ht="25.5" x14ac:dyDescent="0.2">
      <c r="A123" s="93">
        <v>42</v>
      </c>
      <c r="B123" s="94" t="s">
        <v>51</v>
      </c>
      <c r="C123" s="141"/>
      <c r="D123" s="141"/>
      <c r="E123" s="141"/>
      <c r="F123" s="141"/>
      <c r="G123" s="141"/>
      <c r="H123" s="141"/>
      <c r="I123" s="130"/>
      <c r="J123" s="130"/>
    </row>
    <row r="124" spans="1:10" x14ac:dyDescent="0.2">
      <c r="A124" s="93">
        <v>421</v>
      </c>
      <c r="B124" s="94" t="s">
        <v>46</v>
      </c>
      <c r="C124" s="141"/>
      <c r="D124" s="141"/>
      <c r="E124" s="141"/>
      <c r="F124" s="141"/>
      <c r="G124" s="141"/>
      <c r="H124" s="141"/>
      <c r="I124" s="130"/>
      <c r="J124" s="130"/>
    </row>
    <row r="125" spans="1:10" x14ac:dyDescent="0.2">
      <c r="A125" s="62"/>
      <c r="B125" s="8"/>
      <c r="C125" s="130"/>
      <c r="D125" s="130"/>
      <c r="E125" s="130"/>
      <c r="F125" s="130"/>
      <c r="G125" s="130"/>
      <c r="H125" s="130"/>
      <c r="I125" s="130"/>
      <c r="J125" s="130"/>
    </row>
    <row r="126" spans="1:10" x14ac:dyDescent="0.2">
      <c r="A126" s="62"/>
      <c r="B126" s="8"/>
      <c r="C126" s="130"/>
      <c r="D126" s="130"/>
      <c r="E126" s="130"/>
      <c r="F126" s="130"/>
      <c r="G126" s="130"/>
      <c r="H126" s="130"/>
      <c r="I126" s="130"/>
      <c r="J126" s="130"/>
    </row>
    <row r="127" spans="1:10" x14ac:dyDescent="0.2">
      <c r="A127" s="62"/>
      <c r="B127" s="8"/>
      <c r="C127" s="130"/>
      <c r="D127" s="130"/>
      <c r="E127" s="130"/>
      <c r="F127" s="130"/>
      <c r="G127" s="130"/>
      <c r="H127" s="130"/>
      <c r="I127" s="130"/>
      <c r="J127" s="130"/>
    </row>
    <row r="128" spans="1:10" x14ac:dyDescent="0.2">
      <c r="A128" s="62"/>
      <c r="B128" s="8"/>
      <c r="C128" s="130"/>
      <c r="D128" s="130"/>
      <c r="E128" s="130"/>
      <c r="F128" s="130"/>
      <c r="G128" s="130"/>
      <c r="H128" s="130"/>
      <c r="I128" s="130"/>
      <c r="J128" s="130"/>
    </row>
    <row r="129" spans="1:10" x14ac:dyDescent="0.2">
      <c r="A129" s="62"/>
      <c r="B129" s="8"/>
      <c r="C129" s="130"/>
      <c r="D129" s="130"/>
      <c r="E129" s="130"/>
      <c r="F129" s="130"/>
      <c r="G129" s="130"/>
      <c r="H129" s="130"/>
      <c r="I129" s="130"/>
      <c r="J129" s="130"/>
    </row>
    <row r="130" spans="1:10" x14ac:dyDescent="0.2">
      <c r="A130" s="62"/>
      <c r="B130" s="8"/>
      <c r="C130" s="130"/>
      <c r="D130" s="130"/>
      <c r="E130" s="130"/>
      <c r="F130" s="130"/>
      <c r="G130" s="130"/>
      <c r="H130" s="130"/>
      <c r="I130" s="130"/>
      <c r="J130" s="130"/>
    </row>
    <row r="131" spans="1:10" x14ac:dyDescent="0.2">
      <c r="A131" s="62"/>
      <c r="B131" s="8"/>
      <c r="C131" s="130"/>
      <c r="D131" s="130"/>
      <c r="E131" s="130"/>
      <c r="F131" s="130"/>
      <c r="G131" s="130"/>
      <c r="H131" s="130"/>
      <c r="I131" s="130"/>
      <c r="J131" s="130"/>
    </row>
    <row r="132" spans="1:10" x14ac:dyDescent="0.2">
      <c r="A132" s="62"/>
      <c r="B132" s="8"/>
      <c r="C132" s="130"/>
      <c r="D132" s="130"/>
      <c r="E132" s="130"/>
      <c r="F132" s="130"/>
      <c r="G132" s="130"/>
      <c r="H132" s="130"/>
      <c r="I132" s="130"/>
      <c r="J132" s="130"/>
    </row>
    <row r="133" spans="1:10" x14ac:dyDescent="0.2">
      <c r="A133" s="62"/>
      <c r="B133" s="8"/>
      <c r="C133" s="130"/>
      <c r="D133" s="130"/>
      <c r="E133" s="130"/>
      <c r="F133" s="130"/>
      <c r="G133" s="130"/>
      <c r="H133" s="130"/>
      <c r="I133" s="130"/>
      <c r="J133" s="130"/>
    </row>
    <row r="134" spans="1:10" x14ac:dyDescent="0.2">
      <c r="A134" s="62"/>
      <c r="B134" s="8"/>
      <c r="C134" s="130"/>
      <c r="D134" s="130"/>
      <c r="E134" s="130"/>
      <c r="F134" s="130"/>
      <c r="G134" s="130"/>
      <c r="H134" s="130"/>
      <c r="I134" s="130"/>
      <c r="J134" s="130"/>
    </row>
    <row r="135" spans="1:10" x14ac:dyDescent="0.2">
      <c r="A135" s="62"/>
      <c r="B135" s="8"/>
      <c r="C135" s="130"/>
      <c r="D135" s="130"/>
      <c r="E135" s="130"/>
      <c r="F135" s="130"/>
      <c r="G135" s="130"/>
      <c r="H135" s="130"/>
      <c r="I135" s="130"/>
      <c r="J135" s="130"/>
    </row>
    <row r="136" spans="1:10" x14ac:dyDescent="0.2">
      <c r="A136" s="62"/>
      <c r="B136" s="8"/>
      <c r="C136" s="130"/>
      <c r="D136" s="130"/>
      <c r="E136" s="130"/>
      <c r="F136" s="130"/>
      <c r="G136" s="130"/>
      <c r="H136" s="130"/>
      <c r="I136" s="130"/>
      <c r="J136" s="130"/>
    </row>
    <row r="137" spans="1:10" x14ac:dyDescent="0.2">
      <c r="A137" s="62"/>
      <c r="B137" s="8"/>
      <c r="C137" s="130"/>
      <c r="D137" s="130"/>
      <c r="E137" s="130"/>
      <c r="F137" s="130"/>
      <c r="G137" s="130"/>
      <c r="H137" s="130"/>
      <c r="I137" s="130"/>
      <c r="J137" s="130"/>
    </row>
    <row r="138" spans="1:10" x14ac:dyDescent="0.2">
      <c r="A138" s="62"/>
      <c r="B138" s="8"/>
      <c r="C138" s="130"/>
      <c r="D138" s="130"/>
      <c r="E138" s="130"/>
      <c r="F138" s="130"/>
      <c r="G138" s="130"/>
      <c r="H138" s="130"/>
      <c r="I138" s="130"/>
      <c r="J138" s="130"/>
    </row>
    <row r="139" spans="1:10" x14ac:dyDescent="0.2">
      <c r="A139" s="62"/>
      <c r="B139" s="8"/>
      <c r="C139" s="130"/>
      <c r="D139" s="130"/>
      <c r="E139" s="130"/>
      <c r="F139" s="130"/>
      <c r="G139" s="130"/>
      <c r="H139" s="130"/>
      <c r="I139" s="130"/>
      <c r="J139" s="130"/>
    </row>
    <row r="140" spans="1:10" x14ac:dyDescent="0.2">
      <c r="A140" s="62"/>
      <c r="B140" s="8"/>
      <c r="C140" s="130"/>
      <c r="D140" s="130"/>
      <c r="E140" s="130"/>
      <c r="F140" s="130"/>
      <c r="G140" s="130"/>
      <c r="H140" s="130"/>
      <c r="I140" s="130"/>
      <c r="J140" s="130"/>
    </row>
    <row r="141" spans="1:10" x14ac:dyDescent="0.2">
      <c r="A141" s="62"/>
      <c r="B141" s="8"/>
      <c r="C141" s="130"/>
      <c r="D141" s="130"/>
      <c r="E141" s="130"/>
      <c r="F141" s="130"/>
      <c r="G141" s="130"/>
      <c r="H141" s="130"/>
      <c r="I141" s="130"/>
      <c r="J141" s="130"/>
    </row>
    <row r="142" spans="1:10" x14ac:dyDescent="0.2">
      <c r="A142" s="62"/>
      <c r="B142" s="8"/>
      <c r="C142" s="130"/>
      <c r="D142" s="130"/>
      <c r="E142" s="130"/>
      <c r="F142" s="130"/>
      <c r="G142" s="130"/>
      <c r="H142" s="130"/>
      <c r="I142" s="130"/>
      <c r="J142" s="130"/>
    </row>
    <row r="143" spans="1:10" x14ac:dyDescent="0.2">
      <c r="A143" s="62"/>
      <c r="B143" s="8"/>
      <c r="C143" s="130"/>
      <c r="D143" s="130"/>
      <c r="E143" s="130"/>
      <c r="F143" s="130"/>
      <c r="G143" s="130"/>
      <c r="H143" s="130"/>
      <c r="I143" s="130"/>
      <c r="J143" s="130"/>
    </row>
    <row r="144" spans="1:10" x14ac:dyDescent="0.2">
      <c r="A144" s="62"/>
      <c r="B144" s="8"/>
      <c r="C144" s="130"/>
      <c r="D144" s="130"/>
      <c r="E144" s="130"/>
      <c r="F144" s="130"/>
      <c r="G144" s="130"/>
      <c r="H144" s="130"/>
      <c r="I144" s="130"/>
      <c r="J144" s="130"/>
    </row>
    <row r="145" spans="1:10" x14ac:dyDescent="0.2">
      <c r="A145" s="62"/>
      <c r="B145" s="8"/>
      <c r="C145" s="130"/>
      <c r="D145" s="130"/>
      <c r="E145" s="130"/>
      <c r="F145" s="130"/>
      <c r="G145" s="130"/>
      <c r="H145" s="130"/>
      <c r="I145" s="130"/>
      <c r="J145" s="130"/>
    </row>
    <row r="146" spans="1:10" x14ac:dyDescent="0.2">
      <c r="A146" s="62"/>
      <c r="B146" s="8"/>
      <c r="C146" s="130"/>
      <c r="D146" s="130"/>
      <c r="E146" s="130"/>
      <c r="F146" s="130"/>
      <c r="G146" s="130"/>
      <c r="H146" s="130"/>
      <c r="I146" s="130"/>
      <c r="J146" s="130"/>
    </row>
    <row r="147" spans="1:10" x14ac:dyDescent="0.2">
      <c r="A147" s="62"/>
      <c r="B147" s="8"/>
      <c r="C147" s="130"/>
      <c r="D147" s="130"/>
      <c r="E147" s="130"/>
      <c r="F147" s="130"/>
      <c r="G147" s="130"/>
      <c r="H147" s="130"/>
      <c r="I147" s="130"/>
      <c r="J147" s="130"/>
    </row>
    <row r="148" spans="1:10" x14ac:dyDescent="0.2">
      <c r="A148" s="62"/>
      <c r="B148" s="8"/>
      <c r="C148" s="130"/>
      <c r="D148" s="130"/>
      <c r="E148" s="130"/>
      <c r="F148" s="130"/>
      <c r="G148" s="130"/>
      <c r="H148" s="130"/>
      <c r="I148" s="130"/>
      <c r="J148" s="130"/>
    </row>
    <row r="149" spans="1:10" x14ac:dyDescent="0.2">
      <c r="A149" s="62"/>
      <c r="B149" s="8"/>
      <c r="C149" s="130"/>
      <c r="D149" s="130"/>
      <c r="E149" s="130"/>
      <c r="F149" s="130"/>
      <c r="G149" s="130"/>
      <c r="H149" s="130"/>
      <c r="I149" s="130"/>
      <c r="J149" s="130"/>
    </row>
    <row r="150" spans="1:10" x14ac:dyDescent="0.2">
      <c r="A150" s="62"/>
      <c r="B150" s="8"/>
      <c r="C150" s="130"/>
      <c r="D150" s="130"/>
      <c r="E150" s="130"/>
      <c r="F150" s="130"/>
      <c r="G150" s="130"/>
      <c r="H150" s="130"/>
      <c r="I150" s="130"/>
      <c r="J150" s="130"/>
    </row>
    <row r="151" spans="1:10" x14ac:dyDescent="0.2">
      <c r="A151" s="62"/>
      <c r="B151" s="8"/>
      <c r="C151" s="130"/>
      <c r="D151" s="130"/>
      <c r="E151" s="130"/>
      <c r="F151" s="130"/>
      <c r="G151" s="130"/>
      <c r="H151" s="130"/>
      <c r="I151" s="130"/>
      <c r="J151" s="130"/>
    </row>
    <row r="152" spans="1:10" x14ac:dyDescent="0.2">
      <c r="A152" s="62"/>
      <c r="B152" s="8"/>
      <c r="C152" s="130"/>
      <c r="D152" s="130"/>
      <c r="E152" s="130"/>
      <c r="F152" s="130"/>
      <c r="G152" s="130"/>
      <c r="H152" s="130"/>
      <c r="I152" s="130"/>
      <c r="J152" s="130"/>
    </row>
    <row r="153" spans="1:10" x14ac:dyDescent="0.2">
      <c r="A153" s="62"/>
      <c r="B153" s="8"/>
      <c r="C153" s="130"/>
      <c r="D153" s="130"/>
      <c r="E153" s="130"/>
      <c r="F153" s="130"/>
      <c r="G153" s="130"/>
      <c r="H153" s="130"/>
      <c r="I153" s="130"/>
      <c r="J153" s="130"/>
    </row>
    <row r="154" spans="1:10" x14ac:dyDescent="0.2">
      <c r="A154" s="62"/>
      <c r="B154" s="8"/>
      <c r="C154" s="130"/>
      <c r="D154" s="130"/>
      <c r="E154" s="130"/>
      <c r="F154" s="130"/>
      <c r="G154" s="130"/>
      <c r="H154" s="130"/>
      <c r="I154" s="130"/>
      <c r="J154" s="130"/>
    </row>
    <row r="155" spans="1:10" x14ac:dyDescent="0.2">
      <c r="A155" s="62"/>
      <c r="B155" s="8"/>
      <c r="C155" s="130"/>
      <c r="D155" s="130"/>
      <c r="E155" s="130"/>
      <c r="F155" s="130"/>
      <c r="G155" s="130"/>
      <c r="H155" s="130"/>
      <c r="I155" s="130"/>
      <c r="J155" s="130"/>
    </row>
    <row r="156" spans="1:10" x14ac:dyDescent="0.2">
      <c r="A156" s="62"/>
      <c r="B156" s="8"/>
      <c r="C156" s="130"/>
      <c r="D156" s="130"/>
      <c r="E156" s="130"/>
      <c r="F156" s="130"/>
      <c r="G156" s="130"/>
      <c r="H156" s="130"/>
      <c r="I156" s="130"/>
      <c r="J156" s="130"/>
    </row>
    <row r="157" spans="1:10" x14ac:dyDescent="0.2">
      <c r="A157" s="62"/>
      <c r="B157" s="8"/>
      <c r="C157" s="130"/>
      <c r="D157" s="130"/>
      <c r="E157" s="130"/>
      <c r="F157" s="130"/>
      <c r="G157" s="130"/>
      <c r="H157" s="130"/>
      <c r="I157" s="130"/>
      <c r="J157" s="130"/>
    </row>
    <row r="158" spans="1:10" x14ac:dyDescent="0.2">
      <c r="A158" s="62"/>
      <c r="B158" s="8"/>
      <c r="C158" s="130"/>
      <c r="D158" s="130"/>
      <c r="E158" s="130"/>
      <c r="F158" s="130"/>
      <c r="G158" s="130"/>
      <c r="H158" s="130"/>
      <c r="I158" s="130"/>
      <c r="J158" s="130"/>
    </row>
    <row r="159" spans="1:10" x14ac:dyDescent="0.2">
      <c r="A159" s="62"/>
      <c r="B159" s="8"/>
      <c r="C159" s="130"/>
      <c r="D159" s="130"/>
      <c r="E159" s="130"/>
      <c r="F159" s="130"/>
      <c r="G159" s="130"/>
      <c r="H159" s="130"/>
      <c r="I159" s="130"/>
      <c r="J159" s="130"/>
    </row>
    <row r="160" spans="1:10" x14ac:dyDescent="0.2">
      <c r="A160" s="62"/>
      <c r="B160" s="8"/>
      <c r="C160" s="130"/>
      <c r="D160" s="130"/>
      <c r="E160" s="130"/>
      <c r="F160" s="130"/>
      <c r="G160" s="130"/>
      <c r="H160" s="130"/>
      <c r="I160" s="130"/>
      <c r="J160" s="130"/>
    </row>
    <row r="161" spans="1:10" x14ac:dyDescent="0.2">
      <c r="A161" s="62"/>
      <c r="B161" s="8"/>
      <c r="C161" s="130"/>
      <c r="D161" s="130"/>
      <c r="E161" s="130"/>
      <c r="F161" s="130"/>
      <c r="G161" s="130"/>
      <c r="H161" s="130"/>
      <c r="I161" s="130"/>
      <c r="J161" s="130"/>
    </row>
    <row r="162" spans="1:10" x14ac:dyDescent="0.2">
      <c r="A162" s="62"/>
      <c r="B162" s="8"/>
      <c r="C162" s="130"/>
      <c r="D162" s="130"/>
      <c r="E162" s="130"/>
      <c r="F162" s="130"/>
      <c r="G162" s="130"/>
      <c r="H162" s="130"/>
      <c r="I162" s="130"/>
      <c r="J162" s="130"/>
    </row>
    <row r="163" spans="1:10" x14ac:dyDescent="0.2">
      <c r="A163" s="62"/>
      <c r="B163" s="8"/>
      <c r="C163" s="130"/>
      <c r="D163" s="130"/>
      <c r="E163" s="130"/>
      <c r="F163" s="130"/>
      <c r="G163" s="130"/>
      <c r="H163" s="130"/>
      <c r="I163" s="130"/>
      <c r="J163" s="130"/>
    </row>
    <row r="164" spans="1:10" x14ac:dyDescent="0.2">
      <c r="A164" s="62"/>
      <c r="B164" s="8"/>
      <c r="C164" s="130"/>
      <c r="D164" s="130"/>
      <c r="E164" s="130"/>
      <c r="F164" s="130"/>
      <c r="G164" s="130"/>
      <c r="H164" s="130"/>
      <c r="I164" s="130"/>
      <c r="J164" s="130"/>
    </row>
    <row r="165" spans="1:10" x14ac:dyDescent="0.2">
      <c r="A165" s="62"/>
      <c r="B165" s="8"/>
      <c r="C165" s="130"/>
      <c r="D165" s="130"/>
      <c r="E165" s="130"/>
      <c r="F165" s="130"/>
      <c r="G165" s="130"/>
      <c r="H165" s="130"/>
      <c r="I165" s="130"/>
      <c r="J165" s="130"/>
    </row>
    <row r="166" spans="1:10" x14ac:dyDescent="0.2">
      <c r="A166" s="62"/>
      <c r="B166" s="8"/>
      <c r="C166" s="130"/>
      <c r="D166" s="130"/>
      <c r="E166" s="130"/>
      <c r="F166" s="130"/>
      <c r="G166" s="130"/>
      <c r="H166" s="130"/>
      <c r="I166" s="130"/>
      <c r="J166" s="130"/>
    </row>
    <row r="167" spans="1:10" x14ac:dyDescent="0.2">
      <c r="A167" s="62"/>
      <c r="B167" s="8"/>
      <c r="C167" s="130"/>
      <c r="D167" s="130"/>
      <c r="E167" s="130"/>
      <c r="F167" s="130"/>
      <c r="G167" s="130"/>
      <c r="H167" s="130"/>
      <c r="I167" s="130"/>
      <c r="J167" s="130"/>
    </row>
    <row r="168" spans="1:10" x14ac:dyDescent="0.2">
      <c r="A168" s="62"/>
      <c r="B168" s="8"/>
      <c r="C168" s="130"/>
      <c r="D168" s="130"/>
      <c r="E168" s="130"/>
      <c r="F168" s="130"/>
      <c r="G168" s="130"/>
      <c r="H168" s="130"/>
      <c r="I168" s="130"/>
      <c r="J168" s="130"/>
    </row>
    <row r="169" spans="1:10" x14ac:dyDescent="0.2">
      <c r="A169" s="62"/>
      <c r="B169" s="8"/>
      <c r="C169" s="130"/>
      <c r="D169" s="130"/>
      <c r="E169" s="130"/>
      <c r="F169" s="130"/>
      <c r="G169" s="130"/>
      <c r="H169" s="130"/>
      <c r="I169" s="130"/>
      <c r="J169" s="130"/>
    </row>
    <row r="170" spans="1:10" x14ac:dyDescent="0.2">
      <c r="A170" s="62"/>
      <c r="B170" s="8"/>
      <c r="C170" s="130"/>
      <c r="D170" s="130"/>
      <c r="E170" s="130"/>
      <c r="F170" s="130"/>
      <c r="G170" s="130"/>
      <c r="H170" s="130"/>
      <c r="I170" s="130"/>
      <c r="J170" s="130"/>
    </row>
    <row r="171" spans="1:10" x14ac:dyDescent="0.2">
      <c r="A171" s="62"/>
      <c r="B171" s="8"/>
      <c r="C171" s="130"/>
      <c r="D171" s="130"/>
      <c r="E171" s="130"/>
      <c r="F171" s="130"/>
      <c r="G171" s="130"/>
      <c r="H171" s="130"/>
      <c r="I171" s="130"/>
      <c r="J171" s="130"/>
    </row>
    <row r="172" spans="1:10" x14ac:dyDescent="0.2">
      <c r="A172" s="62"/>
      <c r="B172" s="8"/>
      <c r="C172" s="130"/>
      <c r="D172" s="130"/>
      <c r="E172" s="130"/>
      <c r="F172" s="130"/>
      <c r="G172" s="130"/>
      <c r="H172" s="130"/>
      <c r="I172" s="130"/>
      <c r="J172" s="130"/>
    </row>
    <row r="173" spans="1:10" x14ac:dyDescent="0.2">
      <c r="A173" s="62"/>
      <c r="B173" s="8"/>
      <c r="C173" s="130"/>
      <c r="D173" s="130"/>
      <c r="E173" s="130"/>
      <c r="F173" s="130"/>
      <c r="G173" s="130"/>
      <c r="H173" s="130"/>
      <c r="I173" s="130"/>
      <c r="J173" s="130"/>
    </row>
    <row r="174" spans="1:10" x14ac:dyDescent="0.2">
      <c r="A174" s="62"/>
      <c r="B174" s="8"/>
      <c r="C174" s="130"/>
      <c r="D174" s="130"/>
      <c r="E174" s="130"/>
      <c r="F174" s="130"/>
      <c r="G174" s="130"/>
      <c r="H174" s="130"/>
      <c r="I174" s="130"/>
      <c r="J174" s="130"/>
    </row>
    <row r="175" spans="1:10" x14ac:dyDescent="0.2">
      <c r="A175" s="62"/>
      <c r="B175" s="8"/>
      <c r="C175" s="130"/>
      <c r="D175" s="130"/>
      <c r="E175" s="130"/>
      <c r="F175" s="130"/>
      <c r="G175" s="130"/>
      <c r="H175" s="130"/>
      <c r="I175" s="130"/>
      <c r="J175" s="130"/>
    </row>
    <row r="176" spans="1:10" x14ac:dyDescent="0.2">
      <c r="A176" s="62"/>
      <c r="B176" s="8"/>
      <c r="C176" s="130"/>
      <c r="D176" s="130"/>
      <c r="E176" s="130"/>
      <c r="F176" s="130"/>
      <c r="G176" s="130"/>
      <c r="H176" s="130"/>
      <c r="I176" s="130"/>
      <c r="J176" s="130"/>
    </row>
    <row r="177" spans="1:10" x14ac:dyDescent="0.2">
      <c r="A177" s="62"/>
      <c r="B177" s="8"/>
      <c r="C177" s="130"/>
      <c r="D177" s="130"/>
      <c r="E177" s="130"/>
      <c r="F177" s="130"/>
      <c r="G177" s="130"/>
      <c r="H177" s="130"/>
      <c r="I177" s="130"/>
      <c r="J177" s="130"/>
    </row>
    <row r="178" spans="1:10" x14ac:dyDescent="0.2">
      <c r="A178" s="62"/>
      <c r="B178" s="8"/>
      <c r="C178" s="130"/>
      <c r="D178" s="130"/>
      <c r="E178" s="130"/>
      <c r="F178" s="130"/>
      <c r="G178" s="130"/>
      <c r="H178" s="130"/>
      <c r="I178" s="130"/>
      <c r="J178" s="130"/>
    </row>
    <row r="179" spans="1:10" x14ac:dyDescent="0.2">
      <c r="A179" s="62"/>
      <c r="B179" s="8"/>
      <c r="C179" s="130"/>
      <c r="D179" s="130"/>
      <c r="E179" s="130"/>
      <c r="F179" s="130"/>
      <c r="G179" s="130"/>
      <c r="H179" s="130"/>
      <c r="I179" s="130"/>
      <c r="J179" s="130"/>
    </row>
    <row r="180" spans="1:10" x14ac:dyDescent="0.2">
      <c r="A180" s="62"/>
      <c r="B180" s="8"/>
      <c r="C180" s="130"/>
      <c r="D180" s="130"/>
      <c r="E180" s="130"/>
      <c r="F180" s="130"/>
      <c r="G180" s="130"/>
      <c r="H180" s="130"/>
      <c r="I180" s="130"/>
      <c r="J180" s="130"/>
    </row>
    <row r="181" spans="1:10" x14ac:dyDescent="0.2">
      <c r="A181" s="62"/>
      <c r="B181" s="8"/>
      <c r="C181" s="130"/>
      <c r="D181" s="130"/>
      <c r="E181" s="130"/>
      <c r="F181" s="130"/>
      <c r="G181" s="130"/>
      <c r="H181" s="130"/>
      <c r="I181" s="130"/>
      <c r="J181" s="130"/>
    </row>
    <row r="182" spans="1:10" x14ac:dyDescent="0.2">
      <c r="A182" s="62"/>
      <c r="B182" s="8"/>
      <c r="C182" s="130"/>
      <c r="D182" s="130"/>
      <c r="E182" s="130"/>
      <c r="F182" s="130"/>
      <c r="G182" s="130"/>
      <c r="H182" s="130"/>
      <c r="I182" s="130"/>
      <c r="J182" s="130"/>
    </row>
    <row r="183" spans="1:10" x14ac:dyDescent="0.2">
      <c r="A183" s="62"/>
      <c r="B183" s="8"/>
      <c r="C183" s="130"/>
      <c r="D183" s="130"/>
      <c r="E183" s="130"/>
      <c r="F183" s="130"/>
      <c r="G183" s="130"/>
      <c r="H183" s="130"/>
      <c r="I183" s="130"/>
      <c r="J183" s="130"/>
    </row>
    <row r="184" spans="1:10" x14ac:dyDescent="0.2">
      <c r="A184" s="62"/>
      <c r="B184" s="8"/>
      <c r="C184" s="130"/>
      <c r="D184" s="130"/>
      <c r="E184" s="130"/>
      <c r="F184" s="130"/>
      <c r="G184" s="130"/>
      <c r="H184" s="130"/>
      <c r="I184" s="130"/>
      <c r="J184" s="130"/>
    </row>
    <row r="185" spans="1:10" x14ac:dyDescent="0.2">
      <c r="A185" s="62"/>
      <c r="B185" s="8"/>
      <c r="C185" s="130"/>
      <c r="D185" s="130"/>
      <c r="E185" s="130"/>
      <c r="F185" s="130"/>
      <c r="G185" s="130"/>
      <c r="H185" s="130"/>
      <c r="I185" s="130"/>
      <c r="J185" s="130"/>
    </row>
    <row r="186" spans="1:10" x14ac:dyDescent="0.2">
      <c r="A186" s="62"/>
      <c r="B186" s="8"/>
      <c r="C186" s="130"/>
      <c r="D186" s="130"/>
      <c r="E186" s="130"/>
      <c r="F186" s="130"/>
      <c r="G186" s="130"/>
      <c r="H186" s="130"/>
      <c r="I186" s="130"/>
      <c r="J186" s="130"/>
    </row>
    <row r="187" spans="1:10" x14ac:dyDescent="0.2">
      <c r="A187" s="62"/>
      <c r="B187" s="8"/>
      <c r="C187" s="130"/>
      <c r="D187" s="130"/>
      <c r="E187" s="130"/>
      <c r="F187" s="130"/>
      <c r="G187" s="130"/>
      <c r="H187" s="130"/>
      <c r="I187" s="130"/>
      <c r="J187" s="130"/>
    </row>
    <row r="188" spans="1:10" x14ac:dyDescent="0.2">
      <c r="A188" s="62"/>
      <c r="B188" s="8"/>
      <c r="C188" s="130"/>
      <c r="D188" s="130"/>
      <c r="E188" s="130"/>
      <c r="F188" s="130"/>
      <c r="G188" s="130"/>
      <c r="H188" s="130"/>
      <c r="I188" s="130"/>
      <c r="J188" s="130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Računovodstvo</cp:lastModifiedBy>
  <cp:lastPrinted>2021-12-29T11:13:40Z</cp:lastPrinted>
  <dcterms:created xsi:type="dcterms:W3CDTF">2013-09-11T11:00:21Z</dcterms:created>
  <dcterms:modified xsi:type="dcterms:W3CDTF">2021-12-29T11:13:51Z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