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8840" windowHeight="6510" activeTab="8"/>
  </bookViews>
  <sheets>
    <sheet name="Prijedlog" sheetId="1" r:id="rId1"/>
    <sheet name="Fin.plan" sheetId="2" r:id="rId2"/>
    <sheet name="Ministarstvo" sheetId="3" r:id="rId3"/>
    <sheet name="Županija " sheetId="4" r:id="rId4"/>
    <sheet name="Vlastiti" sheetId="5" r:id="rId5"/>
    <sheet name="2010." sheetId="6" r:id="rId6"/>
    <sheet name="2014." sheetId="7" r:id="rId7"/>
    <sheet name="2011.-1" sheetId="8" r:id="rId8"/>
    <sheet name="2021." sheetId="9" r:id="rId9"/>
  </sheets>
  <definedNames/>
  <calcPr fullCalcOnLoad="1"/>
</workbook>
</file>

<file path=xl/sharedStrings.xml><?xml version="1.0" encoding="utf-8"?>
<sst xmlns="http://schemas.openxmlformats.org/spreadsheetml/2006/main" count="656" uniqueCount="212">
  <si>
    <t xml:space="preserve">REPUBLIKA HRVATSKA </t>
  </si>
  <si>
    <t>OSNOVNA ŠKOLA BOROVO</t>
  </si>
  <si>
    <t>Trg palih boraca 30.</t>
  </si>
  <si>
    <t xml:space="preserve">32227 Borovo </t>
  </si>
  <si>
    <t xml:space="preserve">Na temelju članka 38. Statuta OŠ Borovo - Borovo, Trg palih boraca 30., </t>
  </si>
  <si>
    <t xml:space="preserve">Plaće za redovan rad </t>
  </si>
  <si>
    <t xml:space="preserve">MINISTARSTVO ZNANOSTI </t>
  </si>
  <si>
    <t>2006. GODINA</t>
  </si>
  <si>
    <t>2007. GODINA</t>
  </si>
  <si>
    <t>Razlike plaće (zamjene, prekovremeni)</t>
  </si>
  <si>
    <t xml:space="preserve">Prijevoz zaposlenika </t>
  </si>
  <si>
    <t>Pomoći radnicima (smrtni slučaj,bolov.)</t>
  </si>
  <si>
    <t>Jubilarne nagrade</t>
  </si>
  <si>
    <t xml:space="preserve">Otpremnine u mirovinu </t>
  </si>
  <si>
    <t xml:space="preserve">Godišnja dotacija za školsku lektiru </t>
  </si>
  <si>
    <t xml:space="preserve">God. dot. za stručno usavršavanje </t>
  </si>
  <si>
    <t xml:space="preserve">Smjenski rad </t>
  </si>
  <si>
    <t xml:space="preserve">Za prijev. djece poremećene u razvoju </t>
  </si>
  <si>
    <t xml:space="preserve">Plaće po sudskim presudama-radni spor </t>
  </si>
  <si>
    <t xml:space="preserve">Regres za godišnji odmor </t>
  </si>
  <si>
    <t xml:space="preserve">Za kabinetsku i didaktičku opremu </t>
  </si>
  <si>
    <t xml:space="preserve">Dar djeci </t>
  </si>
  <si>
    <t>Božićnica</t>
  </si>
  <si>
    <t>Plaća za rad po poseb. i prilag. programu</t>
  </si>
  <si>
    <t xml:space="preserve">2005. GODINA </t>
  </si>
  <si>
    <t xml:space="preserve">Bolovanje preko 42 dana </t>
  </si>
  <si>
    <t>Godišnja dotacija za ŠSK</t>
  </si>
  <si>
    <t xml:space="preserve">2004. GODINA </t>
  </si>
  <si>
    <t>Za borbu protiv droge</t>
  </si>
  <si>
    <t xml:space="preserve">PLAN </t>
  </si>
  <si>
    <t xml:space="preserve">ŽUPANIJA VUKOVARSKO-SRIJEMSKA </t>
  </si>
  <si>
    <t xml:space="preserve">Materijalni rashodi po kriteriju ops.djel. </t>
  </si>
  <si>
    <t xml:space="preserve">Pedagoška dokumentacija </t>
  </si>
  <si>
    <t xml:space="preserve">Struja </t>
  </si>
  <si>
    <t>Lož ulje</t>
  </si>
  <si>
    <t xml:space="preserve">Prijevoz učenika </t>
  </si>
  <si>
    <t>Hitne intervencije</t>
  </si>
  <si>
    <t xml:space="preserve">Zdravstveni pregled djelatnika </t>
  </si>
  <si>
    <t xml:space="preserve">Za obnavljanje i zamjenu pokretne opreme </t>
  </si>
  <si>
    <t>Za obnavljanje i zamjenu nastav.sred.i pom.</t>
  </si>
  <si>
    <t xml:space="preserve">Za bojanje škole </t>
  </si>
  <si>
    <t>Tek.popr.koji se ne mogu plan. (servisi vat.pož.)</t>
  </si>
  <si>
    <t>Iz neraspoređenih sredstava (natječaji i ostalo)</t>
  </si>
  <si>
    <t xml:space="preserve">IZ VLASTITIH SREDSTAVA </t>
  </si>
  <si>
    <t xml:space="preserve">Školska kuhinja </t>
  </si>
  <si>
    <t xml:space="preserve">Fotokopiranje testova </t>
  </si>
  <si>
    <t>ŠSK</t>
  </si>
  <si>
    <t xml:space="preserve">Ekskurzije učenika </t>
  </si>
  <si>
    <t xml:space="preserve">Osiguranje učenika </t>
  </si>
  <si>
    <t>Kamate na deponirana sredstva na žiro-računu</t>
  </si>
  <si>
    <t>UKUPNO:</t>
  </si>
  <si>
    <t>Predsjednik školskog odbora:                                                Ravnatelj škole:</t>
  </si>
  <si>
    <t>Perica Radojčić</t>
  </si>
  <si>
    <t xml:space="preserve">Tihomir Jakovljević, prof. </t>
  </si>
  <si>
    <t>Planirani iznos</t>
  </si>
  <si>
    <t>SVEUKUPNO PLAN ZA 2007 GODINU :</t>
  </si>
  <si>
    <t>SVEUKUPNO PRIHODI</t>
  </si>
  <si>
    <t xml:space="preserve">SVEUKUPNO RASHODI: </t>
  </si>
  <si>
    <t>FINANCIJSKI REZULTAT:</t>
  </si>
  <si>
    <t>VIŠAK PRIH.</t>
  </si>
  <si>
    <t>MANJAK PRIH.</t>
  </si>
  <si>
    <t xml:space="preserve">VIŠAK PRIH. </t>
  </si>
  <si>
    <t>PRIHODI OD ŽUPANIJE VUKOVARSKO-SRIJEMSKE</t>
  </si>
  <si>
    <t xml:space="preserve">PRIHODI OD MINISTARSTVA ZNANOSTI </t>
  </si>
  <si>
    <t>VLASTITI PRIHODI</t>
  </si>
  <si>
    <t xml:space="preserve">2008. GODINA </t>
  </si>
  <si>
    <t>RAST PLAĆE  za 6% od 01.01.2008. i 2% od 01.06.2008.)</t>
  </si>
  <si>
    <t>22.000 x 12 mj.</t>
  </si>
  <si>
    <t xml:space="preserve">28 djece x 500 kn </t>
  </si>
  <si>
    <t>47 radnika  x 1.250 kn</t>
  </si>
  <si>
    <t>47 radnika x 1.000 kn</t>
  </si>
  <si>
    <t>Za osig.zgrade škole, lom stakla, provala škole</t>
  </si>
  <si>
    <t xml:space="preserve">Domaćinstva u sportskim takmičenjima </t>
  </si>
  <si>
    <t>Dnevnice u sportskim takmičenjima-voditeljima</t>
  </si>
  <si>
    <t>Školski odbor na sjednici održanoj 29.04.2008.donosi slijedeći Financijski plan za 2008. godinu:</t>
  </si>
  <si>
    <t>U Borovu, 29.04.2008.</t>
  </si>
  <si>
    <t xml:space="preserve">               FINANCIJSKI PLAN ZA 2008. GODINU</t>
  </si>
  <si>
    <t xml:space="preserve">2009.GODINA </t>
  </si>
  <si>
    <t xml:space="preserve">20.220 kn x 12 mj. </t>
  </si>
  <si>
    <t>PRIJEDLOG FINANCIJSKOG PLANA ZA 2009. GODINU</t>
  </si>
  <si>
    <t xml:space="preserve">OPĆINA BOROVO </t>
  </si>
  <si>
    <t xml:space="preserve">DOTACIJE ZA ŠSK </t>
  </si>
  <si>
    <t xml:space="preserve">ZA ŠKOLSKU KUHINJU </t>
  </si>
  <si>
    <t xml:space="preserve">KOŠARKAŠKI KAPM KASTA </t>
  </si>
  <si>
    <t xml:space="preserve">POMOĆ ZA ŠKOLSKE EKSKURZIJE </t>
  </si>
  <si>
    <t xml:space="preserve">UKUPNO </t>
  </si>
  <si>
    <t xml:space="preserve">2009. GODINA </t>
  </si>
  <si>
    <t>2010.GODINA</t>
  </si>
  <si>
    <t>27.582,84*12MJ = 330.994,08</t>
  </si>
  <si>
    <t>16.912,11 *12MJ = 202.945,32</t>
  </si>
  <si>
    <t>1.250*46 radnika = 57.500</t>
  </si>
  <si>
    <t>25 djece * 500 = 12.500</t>
  </si>
  <si>
    <t>4.270.234,20*2,2%=4.364.179,36</t>
  </si>
  <si>
    <t>13.515 x 12 mj</t>
  </si>
  <si>
    <t>poskupljenje struje</t>
  </si>
  <si>
    <t>280.346,76 kn u 2009.</t>
  </si>
  <si>
    <t xml:space="preserve">2010. GODINA </t>
  </si>
  <si>
    <t xml:space="preserve">2010.GODINA </t>
  </si>
  <si>
    <t>PRIJEDLOG FINANCIJSKOG PLANA ZA 2010. GODINU</t>
  </si>
  <si>
    <t xml:space="preserve">9.908,44 kn u 2009. g. realizirali </t>
  </si>
  <si>
    <t>samo jedan nastavnik nestručan</t>
  </si>
  <si>
    <t>sa 4-5 domaćinstava na 3 domać.</t>
  </si>
  <si>
    <t>2.500 * 12mj. = 30.000</t>
  </si>
  <si>
    <t>9.240 relaizirano u 2009.</t>
  </si>
  <si>
    <t>PRIJEDLOG FINANCIJSKOG PLANA ZA 2011. GODINU</t>
  </si>
  <si>
    <t>2011.GODINA</t>
  </si>
  <si>
    <t>16 zaposlenika * 500 kn</t>
  </si>
  <si>
    <t>2011. GODINA</t>
  </si>
  <si>
    <t>2012. GODINA</t>
  </si>
  <si>
    <t>24 djece * 500 kn</t>
  </si>
  <si>
    <t xml:space="preserve">2 učenika  po prilag. programu </t>
  </si>
  <si>
    <t xml:space="preserve">2012. GODINA </t>
  </si>
  <si>
    <t xml:space="preserve">3 cis. od 10000 lit. = 1 cis.60.000 </t>
  </si>
  <si>
    <t>2013. GODINA</t>
  </si>
  <si>
    <t>2013 . GODINA</t>
  </si>
  <si>
    <t xml:space="preserve">2013. GODINA </t>
  </si>
  <si>
    <t>Klasa:___________________________</t>
  </si>
  <si>
    <t>Ur.broj:__________________________</t>
  </si>
  <si>
    <t>Ravnatelj škole:</t>
  </si>
  <si>
    <t>PRIJEDLOG FINANCIJSKOG PLANA ZA 2014. GODINU</t>
  </si>
  <si>
    <t>povećanje 0,5% po godini staža</t>
  </si>
  <si>
    <t>2014.GODINA</t>
  </si>
  <si>
    <t xml:space="preserve">8.240*12mj    </t>
  </si>
  <si>
    <t>54 uč. put. -mj. karta je 378,00 kn</t>
  </si>
  <si>
    <t>Po odluci županijske skupštine</t>
  </si>
  <si>
    <t>Održavanje sredstava rada i opreme</t>
  </si>
  <si>
    <t>1.600 kn mjesečno (100 kn po odjelu)</t>
  </si>
  <si>
    <t>2014. GODINA</t>
  </si>
  <si>
    <t>294 učenika x 30,00 kn</t>
  </si>
  <si>
    <t>Po odluci Ministarstva znanosti</t>
  </si>
  <si>
    <t>Ukinuto po odluci Vlade RH</t>
  </si>
  <si>
    <t xml:space="preserve">Ukinuto po odluci Županije </t>
  </si>
  <si>
    <t>povećanje 0,5% po godini  staža po Kolektivnom ugovoru</t>
  </si>
  <si>
    <t>20.845,80 mjesečno po Kolek.ugov.</t>
  </si>
  <si>
    <t>Sljedeće godine nemamo zaposl.</t>
  </si>
  <si>
    <t xml:space="preserve">Ukinuto po odluci Ministarstva </t>
  </si>
  <si>
    <t xml:space="preserve">400 kn po razrednom odjelu * 16
ukinto po odluci Županije </t>
  </si>
  <si>
    <t xml:space="preserve">5000 kn godišnje po školi 
ukinuto po odluci Županije </t>
  </si>
  <si>
    <t xml:space="preserve">300 kn po razrednom odjelu *16
ukinuto po odluci Županije </t>
  </si>
  <si>
    <t>230 uč. mjesečno koji se hrane 
plus desetak učenika besplatno</t>
  </si>
  <si>
    <t>Po Kolektivnom ugovoru</t>
  </si>
  <si>
    <t>Planirano na bazi dosadašnje potr.</t>
  </si>
  <si>
    <t xml:space="preserve">Limitirano po odluci Županije </t>
  </si>
  <si>
    <t>Prema odluci Županije</t>
  </si>
  <si>
    <t>OBRAZLOŽENJE</t>
  </si>
  <si>
    <t>Na osnovu priliva sredstava na ž.r.</t>
  </si>
  <si>
    <t>Članarina, donacije (Kasta), sponzori</t>
  </si>
  <si>
    <t>Prema predhodnom odobrenju Župan.</t>
  </si>
  <si>
    <t xml:space="preserve">2.500 * 12mj. = 30.000 
Odobravanje po odluci općine </t>
  </si>
  <si>
    <t xml:space="preserve">Odobravanje po odluci općine </t>
  </si>
  <si>
    <t>Predsjednik školskog odbora:</t>
  </si>
  <si>
    <t>Ljiljana Sremac</t>
  </si>
  <si>
    <t>Borovo, 26.11.2013.</t>
  </si>
  <si>
    <t>Iznajmljivanje sportskog prostora (sp.dvorana)</t>
  </si>
  <si>
    <t>IZ VLASTITIH SREDSTAVA (SUFINANCIRANJE I PARTICIPACIJE OD FIZIČKIH I PRAVNIH OSOBA) (KONTO 6526)</t>
  </si>
  <si>
    <t>IZ VLASTITIH SREDSTAVA  (OSTVARENIH NA TRŽIŠTU - IZNAJMLJIVANJE ŠKOLSKOG PROSTORA) (KONTO 6615)</t>
  </si>
  <si>
    <t>Iznajmljivanje stambenog pr. (šk.stan-domar)</t>
  </si>
  <si>
    <t>KONTO 63611</t>
  </si>
  <si>
    <t>KONTO 67111</t>
  </si>
  <si>
    <t>KONTO 63314</t>
  </si>
  <si>
    <t>Regres</t>
  </si>
  <si>
    <t>2018.GODINA</t>
  </si>
  <si>
    <t>2018. GODINA</t>
  </si>
  <si>
    <t xml:space="preserve">Pomoćnik u nastavi </t>
  </si>
  <si>
    <t>________________________________</t>
  </si>
  <si>
    <t>Trg palih boraca 30</t>
  </si>
  <si>
    <t>Sportski klubovi (4 ugovora)</t>
  </si>
  <si>
    <t>117,6 kn x 12 mj.</t>
  </si>
  <si>
    <t>2019.GODINA</t>
  </si>
  <si>
    <t>Savulja-Crepulje - za 9 mjeseci</t>
  </si>
  <si>
    <t>2020.GODINA</t>
  </si>
  <si>
    <t xml:space="preserve">Naknada za nezapošljavanje invalida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</si>
  <si>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</si>
  <si>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</si>
  <si>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</si>
  <si>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</si>
  <si>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</si>
  <si>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</si>
  <si>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</si>
  <si>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</si>
  <si>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</si>
  <si>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</si>
  <si>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</si>
  <si>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 Odluci Ministarstva znanosti</t>
  </si>
  <si>
    <t>PROJEKTI</t>
  </si>
  <si>
    <t>"UŽINA ZA SVE"</t>
  </si>
  <si>
    <t>Školska shema voća i mlijeka</t>
  </si>
  <si>
    <t xml:space="preserve">1.800 kn (prosječno) x 9 mj. </t>
  </si>
  <si>
    <t>Ostali nespomenuti prihodi</t>
  </si>
  <si>
    <t>unija papir,dnevnice za ekskurzije,sponzorstvo za matursko veče</t>
  </si>
  <si>
    <t>Ur.broj:2188-07-01-20-1</t>
  </si>
  <si>
    <t>Klasa:003-06/20-01/18</t>
  </si>
  <si>
    <t>PRIJEDLOG FINANCIJSKOG PLANA ZA 2021. GODINU</t>
  </si>
  <si>
    <t>2021.GODINA</t>
  </si>
  <si>
    <t>Umanjeno zbog delomične online nastave</t>
  </si>
  <si>
    <t>812,50kn*12mj(umanjeno sa 1.218,75kn)</t>
  </si>
  <si>
    <t>25 djece * 600 kn</t>
  </si>
  <si>
    <t>42 zaposl x 1.500 kn = 63.000 (Tanja Vasiljev Gvojić-nismo joj matična škola</t>
  </si>
  <si>
    <t xml:space="preserve">uvećanje 0,5% po godini  staža po Kolektivnom ugovoru,uvećanje osnovice 4% i uvećanje koeficijenata 1%
</t>
  </si>
  <si>
    <t xml:space="preserve">3 cis. od 10000 lit. </t>
  </si>
  <si>
    <t>18 zaposlenika * 500 kn</t>
  </si>
  <si>
    <t>1 pomoćnik u nastavi (plaća,prijevoz,regres,Božićnica)</t>
  </si>
  <si>
    <t>POMOĆ RODITELJIMA</t>
  </si>
  <si>
    <t>222 učenika x 30,00 kn</t>
  </si>
  <si>
    <t>Arbutina 15g.,Barać 20g.,Bulajić 10g.,Dokić 20g.,Šajin 5g.,Todić 15g.,Trošić Ž.15g.</t>
  </si>
  <si>
    <t>13.360kn*12mj (samnjeno sa 14.240kn)</t>
  </si>
  <si>
    <t>Informatičke usluge e-tehničar</t>
  </si>
  <si>
    <t xml:space="preserve">
30 uč.(prosječno) mjesečno koji plaćaju ishranu  (užinu)
30x100,00x9mj.
</t>
  </si>
  <si>
    <t>Borovo, 29.12.2020.</t>
  </si>
  <si>
    <t>42 zaposl x 1.500 kn = 63.000(Tanja Vasiljev Gvojić-nismo joj matična škola)</t>
  </si>
  <si>
    <t xml:space="preserve">172 učenika </t>
  </si>
  <si>
    <t>Ekskurzija za učenike 8.razreda,Škola u prirodi za učenike 3. i 4.razreda,radne bilježnice,matursko veče za učenike 8.razreda,razno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</si>
</sst>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0"/>
      <color indexed="9"/>
      <name val="Calibri"/>
      <family val="0"/>
    </font>
    <font>
      <sz val="7.75"/>
      <color indexed="9"/>
      <name val="Calibri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55"/>
          <c:w val="0.98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Prijedlog!$B$76</c:f>
              <c:strCache>
                <c:ptCount val="1"/>
                <c:pt idx="0">
                  <c:v>SVEUKUPNO PRIHODI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Prijedlog!$C$75:$G$75</c:f>
              <c:strCache/>
            </c:strRef>
          </c:cat>
          <c:val>
            <c:numRef>
              <c:f>Prijedlog!$C$76:$G$76</c:f>
              <c:numCache/>
            </c:numRef>
          </c:val>
        </c:ser>
        <c:ser>
          <c:idx val="1"/>
          <c:order val="1"/>
          <c:tx>
            <c:strRef>
              <c:f>Prijedlog!$B$77</c:f>
              <c:strCache>
                <c:ptCount val="1"/>
                <c:pt idx="0">
                  <c:v>SVEUKUPNO RASHODI: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Prijedlog!$C$75:$G$75</c:f>
              <c:strCache/>
            </c:strRef>
          </c:cat>
          <c:val>
            <c:numRef>
              <c:f>Prijedlog!$C$77:$G$77</c:f>
              <c:numCache/>
            </c:numRef>
          </c:val>
        </c:ser>
        <c:ser>
          <c:idx val="2"/>
          <c:order val="2"/>
          <c:tx>
            <c:strRef>
              <c:f>Prijedlog!$B$78</c:f>
              <c:strCache>
                <c:ptCount val="1"/>
                <c:pt idx="0">
                  <c:v>FINANCIJSKI REZULTAT: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Prijedlog!$C$75:$G$75</c:f>
              <c:strCache/>
            </c:strRef>
          </c:cat>
          <c:val>
            <c:numRef>
              <c:f>Prijedlog!$C$78:$G$78</c:f>
              <c:numCache/>
            </c:numRef>
          </c:val>
        </c:ser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213"/>
        <c:crosses val="autoZero"/>
        <c:auto val="1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75"/>
          <c:y val="0.9415"/>
          <c:w val="0.463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525"/>
          <c:w val="0.9787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Prijedlog!$C$12:$F$12</c:f>
              <c:strCache>
                <c:ptCount val="4"/>
                <c:pt idx="0">
                  <c:v>2004. GODINA </c:v>
                </c:pt>
                <c:pt idx="1">
                  <c:v>2005. GODINA </c:v>
                </c:pt>
                <c:pt idx="2">
                  <c:v>2006. GODINA</c:v>
                </c:pt>
                <c:pt idx="3">
                  <c:v>2007. GODINA</c:v>
                </c:pt>
              </c:strCache>
            </c:strRef>
          </c:cat>
          <c:val>
            <c:numRef>
              <c:f>Prijedlog!$C$34:$F$34</c:f>
              <c:numCache>
                <c:ptCount val="4"/>
                <c:pt idx="0">
                  <c:v>4073236.47</c:v>
                </c:pt>
                <c:pt idx="1">
                  <c:v>3794632.69</c:v>
                </c:pt>
                <c:pt idx="2">
                  <c:v>4149589.88</c:v>
                </c:pt>
                <c:pt idx="3">
                  <c:v>4598711.15</c:v>
                </c:pt>
              </c:numCache>
            </c:numRef>
          </c:val>
          <c:shape val="box"/>
        </c:ser>
        <c:gapWidth val="75"/>
        <c:shape val="box"/>
        <c:axId val="41925870"/>
        <c:axId val="41788511"/>
      </c:bar3D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5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575"/>
          <c:y val="0.92375"/>
          <c:w val="0.066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55"/>
          <c:w val="0.9722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Ministarstvo!$B$47:$F$47</c:f>
              <c:strCache/>
            </c:strRef>
          </c:cat>
          <c:val>
            <c:numRef>
              <c:f>Ministarstvo!$B$48:$F$48</c:f>
              <c:numCache/>
            </c:numRef>
          </c:val>
        </c:ser>
        <c:axId val="40552280"/>
        <c:axId val="29426201"/>
      </c:bar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6201"/>
        <c:crosses val="autoZero"/>
        <c:auto val="1"/>
        <c:lblOffset val="100"/>
        <c:tickLblSkip val="1"/>
        <c:noMultiLvlLbl val="0"/>
      </c:catAx>
      <c:valAx>
        <c:axId val="29426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175"/>
          <c:y val="0.1605"/>
          <c:w val="0.912"/>
          <c:h val="0.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Prijedlog!$C$37:$F$37</c:f>
              <c:strCache>
                <c:ptCount val="4"/>
                <c:pt idx="0">
                  <c:v>2004. GODINA </c:v>
                </c:pt>
                <c:pt idx="1">
                  <c:v>2005. GODINA </c:v>
                </c:pt>
                <c:pt idx="2">
                  <c:v>2006. GODINA</c:v>
                </c:pt>
                <c:pt idx="3">
                  <c:v>2007. GODINA</c:v>
                </c:pt>
              </c:strCache>
            </c:strRef>
          </c:cat>
          <c:val>
            <c:numRef>
              <c:f>Prijedlog!$C$53:$F$53</c:f>
              <c:numCache>
                <c:ptCount val="4"/>
                <c:pt idx="0">
                  <c:v>548290</c:v>
                </c:pt>
                <c:pt idx="1">
                  <c:v>586530</c:v>
                </c:pt>
                <c:pt idx="2">
                  <c:v>547500</c:v>
                </c:pt>
                <c:pt idx="3">
                  <c:v>614820</c:v>
                </c:pt>
              </c:numCache>
            </c:numRef>
          </c:val>
          <c:shape val="box"/>
        </c:ser>
        <c:gapWidth val="75"/>
        <c:shape val="box"/>
        <c:axId val="63509218"/>
        <c:axId val="34712051"/>
      </c:bar3D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12051"/>
        <c:crosses val="autoZero"/>
        <c:auto val="1"/>
        <c:lblOffset val="100"/>
        <c:tickLblSkip val="1"/>
        <c:noMultiLvlLbl val="0"/>
      </c:catAx>
      <c:valAx>
        <c:axId val="347120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09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25"/>
          <c:y val="0.9365"/>
          <c:w val="0.063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15"/>
          <c:w val="0.9755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'Županija '!$C$40:$G$40</c:f>
              <c:strCache/>
            </c:strRef>
          </c:cat>
          <c:val>
            <c:numRef>
              <c:f>'Županija '!$C$41:$G$41</c:f>
              <c:numCache/>
            </c:numRef>
          </c:val>
        </c:ser>
        <c:axId val="43973004"/>
        <c:axId val="60212717"/>
      </c:bar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717"/>
        <c:crosses val="autoZero"/>
        <c:auto val="1"/>
        <c:lblOffset val="100"/>
        <c:tickLblSkip val="1"/>
        <c:noMultiLvlLbl val="0"/>
      </c:catAx>
      <c:valAx>
        <c:axId val="60212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30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5275"/>
          <c:y val="0"/>
          <c:w val="0.912"/>
          <c:h val="0.7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Prijedlog!$C$66:$F$66</c:f>
              <c:strCache>
                <c:ptCount val="4"/>
                <c:pt idx="0">
                  <c:v>2004. GODINA </c:v>
                </c:pt>
                <c:pt idx="1">
                  <c:v>2005. GODINA </c:v>
                </c:pt>
                <c:pt idx="2">
                  <c:v>2006. GODINA</c:v>
                </c:pt>
                <c:pt idx="3">
                  <c:v>2007. GODINA</c:v>
                </c:pt>
              </c:strCache>
            </c:strRef>
          </c:cat>
          <c:val>
            <c:numRef>
              <c:f>Prijedlog!$C$73:$F$73</c:f>
              <c:numCache>
                <c:ptCount val="4"/>
                <c:pt idx="0">
                  <c:v>243053</c:v>
                </c:pt>
                <c:pt idx="1">
                  <c:v>136473</c:v>
                </c:pt>
                <c:pt idx="2">
                  <c:v>138195</c:v>
                </c:pt>
                <c:pt idx="3">
                  <c:v>173280.66666666666</c:v>
                </c:pt>
              </c:numCache>
            </c:numRef>
          </c:val>
          <c:shape val="box"/>
        </c:ser>
        <c:gapWidth val="75"/>
        <c:shape val="box"/>
        <c:axId val="5043542"/>
        <c:axId val="45391879"/>
      </c:bar3DChart>
      <c:catAx>
        <c:axId val="5043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3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725"/>
          <c:y val="0.9215"/>
          <c:w val="0.064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125"/>
          <c:w val="0.978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Vlastiti!$C$36:$G$36</c:f>
              <c:strCache/>
            </c:strRef>
          </c:cat>
          <c:val>
            <c:numRef>
              <c:f>Vlastiti!$C$37:$G$37</c:f>
              <c:numCache/>
            </c:numRef>
          </c:val>
        </c:ser>
        <c:axId val="5873728"/>
        <c:axId val="52863553"/>
      </c:bar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tickLblSkip val="1"/>
        <c:noMultiLvlLbl val="0"/>
      </c:catAx>
      <c:valAx>
        <c:axId val="52863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7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525"/>
          <c:w val="0.9847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Prijedlog!$B$76</c:f>
              <c:strCache>
                <c:ptCount val="1"/>
                <c:pt idx="0">
                  <c:v>SVEUKUPNO PRIHODI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Prijedlog!$C$75:$G$75</c:f>
              <c:strCache>
                <c:ptCount val="5"/>
                <c:pt idx="0">
                  <c:v>2004. GODINA </c:v>
                </c:pt>
                <c:pt idx="1">
                  <c:v>2005. GODINA </c:v>
                </c:pt>
                <c:pt idx="2">
                  <c:v>2006. GODINA</c:v>
                </c:pt>
                <c:pt idx="3">
                  <c:v>2007. GODINA</c:v>
                </c:pt>
                <c:pt idx="4">
                  <c:v>2008. GODINA </c:v>
                </c:pt>
              </c:strCache>
            </c:strRef>
          </c:cat>
          <c:val>
            <c:numRef>
              <c:f>Prijedlog!$C$76:$G$76</c:f>
              <c:numCache>
                <c:ptCount val="5"/>
                <c:pt idx="0">
                  <c:v>4864579.470000001</c:v>
                </c:pt>
                <c:pt idx="1">
                  <c:v>4517635.6899999995</c:v>
                </c:pt>
                <c:pt idx="2">
                  <c:v>4835284.88</c:v>
                </c:pt>
                <c:pt idx="3">
                  <c:v>5386811.816666667</c:v>
                </c:pt>
                <c:pt idx="4">
                  <c:v>5571100.21</c:v>
                </c:pt>
              </c:numCache>
            </c:numRef>
          </c:val>
        </c:ser>
        <c:ser>
          <c:idx val="1"/>
          <c:order val="1"/>
          <c:tx>
            <c:strRef>
              <c:f>Prijedlog!$B$77</c:f>
              <c:strCache>
                <c:ptCount val="1"/>
                <c:pt idx="0">
                  <c:v>SVEUKUPNO RASHODI: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Prijedlog!$C$75:$G$75</c:f>
              <c:strCache>
                <c:ptCount val="5"/>
                <c:pt idx="0">
                  <c:v>2004. GODINA </c:v>
                </c:pt>
                <c:pt idx="1">
                  <c:v>2005. GODINA </c:v>
                </c:pt>
                <c:pt idx="2">
                  <c:v>2006. GODINA</c:v>
                </c:pt>
                <c:pt idx="3">
                  <c:v>2007. GODINA</c:v>
                </c:pt>
                <c:pt idx="4">
                  <c:v>2008. GODINA </c:v>
                </c:pt>
              </c:strCache>
            </c:strRef>
          </c:cat>
          <c:val>
            <c:numRef>
              <c:f>Prijedlog!$C$77:$G$77</c:f>
              <c:numCache>
                <c:ptCount val="5"/>
                <c:pt idx="0">
                  <c:v>4830558</c:v>
                </c:pt>
                <c:pt idx="1">
                  <c:v>4542655</c:v>
                </c:pt>
                <c:pt idx="2">
                  <c:v>4727145</c:v>
                </c:pt>
                <c:pt idx="3">
                  <c:v>5337412</c:v>
                </c:pt>
                <c:pt idx="4">
                  <c:v>5541100</c:v>
                </c:pt>
              </c:numCache>
            </c:numRef>
          </c:val>
        </c:ser>
        <c:ser>
          <c:idx val="2"/>
          <c:order val="2"/>
          <c:tx>
            <c:strRef>
              <c:f>Prijedlog!$B$78</c:f>
              <c:strCache>
                <c:ptCount val="1"/>
                <c:pt idx="0">
                  <c:v>FINANCIJSKI REZULTAT: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Prijedlog!$C$75:$G$75</c:f>
              <c:strCache>
                <c:ptCount val="5"/>
                <c:pt idx="0">
                  <c:v>2004. GODINA </c:v>
                </c:pt>
                <c:pt idx="1">
                  <c:v>2005. GODINA </c:v>
                </c:pt>
                <c:pt idx="2">
                  <c:v>2006. GODINA</c:v>
                </c:pt>
                <c:pt idx="3">
                  <c:v>2007. GODINA</c:v>
                </c:pt>
                <c:pt idx="4">
                  <c:v>2008. GODINA </c:v>
                </c:pt>
              </c:strCache>
            </c:strRef>
          </c:cat>
          <c:val>
            <c:numRef>
              <c:f>Prijedlog!$C$78:$G$78</c:f>
              <c:numCache>
                <c:ptCount val="5"/>
                <c:pt idx="0">
                  <c:v>34021</c:v>
                </c:pt>
                <c:pt idx="1">
                  <c:v>25019</c:v>
                </c:pt>
                <c:pt idx="2">
                  <c:v>108140</c:v>
                </c:pt>
                <c:pt idx="3">
                  <c:v>30000</c:v>
                </c:pt>
                <c:pt idx="4">
                  <c:v>30000.209999999963</c:v>
                </c:pt>
              </c:numCache>
            </c:numRef>
          </c:val>
        </c:ser>
        <c:axId val="6009930"/>
        <c:axId val="54089371"/>
      </c:bar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371"/>
        <c:crosses val="autoZero"/>
        <c:auto val="1"/>
        <c:lblOffset val="100"/>
        <c:tickLblSkip val="1"/>
        <c:noMultiLvlLbl val="0"/>
      </c:catAx>
      <c:valAx>
        <c:axId val="54089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675"/>
          <c:y val="0.9315"/>
          <c:w val="0.561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81</xdr:row>
      <xdr:rowOff>28575</xdr:rowOff>
    </xdr:from>
    <xdr:to>
      <xdr:col>17</xdr:col>
      <xdr:colOff>571500</xdr:colOff>
      <xdr:row>104</xdr:row>
      <xdr:rowOff>133350</xdr:rowOff>
    </xdr:to>
    <xdr:graphicFrame>
      <xdr:nvGraphicFramePr>
        <xdr:cNvPr id="1" name="Chart 16"/>
        <xdr:cNvGraphicFramePr/>
      </xdr:nvGraphicFramePr>
      <xdr:xfrm>
        <a:off x="361950" y="13144500"/>
        <a:ext cx="144875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28575</xdr:rowOff>
    </xdr:from>
    <xdr:to>
      <xdr:col>13</xdr:col>
      <xdr:colOff>238125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14350" y="1200150"/>
        <a:ext cx="9248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31</xdr:row>
      <xdr:rowOff>104775</xdr:rowOff>
    </xdr:from>
    <xdr:to>
      <xdr:col>9</xdr:col>
      <xdr:colOff>419100</xdr:colOff>
      <xdr:row>55</xdr:row>
      <xdr:rowOff>47625</xdr:rowOff>
    </xdr:to>
    <xdr:graphicFrame>
      <xdr:nvGraphicFramePr>
        <xdr:cNvPr id="2" name="Chart 16"/>
        <xdr:cNvGraphicFramePr/>
      </xdr:nvGraphicFramePr>
      <xdr:xfrm>
        <a:off x="561975" y="5162550"/>
        <a:ext cx="6943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76200</xdr:rowOff>
    </xdr:from>
    <xdr:to>
      <xdr:col>11</xdr:col>
      <xdr:colOff>66675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952500"/>
        <a:ext cx="85439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36</xdr:row>
      <xdr:rowOff>123825</xdr:rowOff>
    </xdr:from>
    <xdr:to>
      <xdr:col>10</xdr:col>
      <xdr:colOff>200025</xdr:colOff>
      <xdr:row>64</xdr:row>
      <xdr:rowOff>104775</xdr:rowOff>
    </xdr:to>
    <xdr:graphicFrame>
      <xdr:nvGraphicFramePr>
        <xdr:cNvPr id="2" name="Chart 13"/>
        <xdr:cNvGraphicFramePr/>
      </xdr:nvGraphicFramePr>
      <xdr:xfrm>
        <a:off x="228600" y="6019800"/>
        <a:ext cx="78390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152400</xdr:rowOff>
    </xdr:from>
    <xdr:to>
      <xdr:col>11</xdr:col>
      <xdr:colOff>200025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33375" y="1219200"/>
        <a:ext cx="82200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30</xdr:row>
      <xdr:rowOff>0</xdr:rowOff>
    </xdr:from>
    <xdr:to>
      <xdr:col>10</xdr:col>
      <xdr:colOff>114300</xdr:colOff>
      <xdr:row>58</xdr:row>
      <xdr:rowOff>28575</xdr:rowOff>
    </xdr:to>
    <xdr:graphicFrame>
      <xdr:nvGraphicFramePr>
        <xdr:cNvPr id="2" name="Chart 13"/>
        <xdr:cNvGraphicFramePr/>
      </xdr:nvGraphicFramePr>
      <xdr:xfrm>
        <a:off x="133350" y="4953000"/>
        <a:ext cx="77247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122</xdr:row>
      <xdr:rowOff>0</xdr:rowOff>
    </xdr:from>
    <xdr:to>
      <xdr:col>14</xdr:col>
      <xdr:colOff>523875</xdr:colOff>
      <xdr:row>145</xdr:row>
      <xdr:rowOff>114300</xdr:rowOff>
    </xdr:to>
    <xdr:graphicFrame>
      <xdr:nvGraphicFramePr>
        <xdr:cNvPr id="1" name="Chart 2"/>
        <xdr:cNvGraphicFramePr/>
      </xdr:nvGraphicFramePr>
      <xdr:xfrm>
        <a:off x="304800" y="19754850"/>
        <a:ext cx="119824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7">
      <selection activeCell="T20" sqref="T20"/>
    </sheetView>
  </sheetViews>
  <sheetFormatPr defaultColWidth="9.140625" defaultRowHeight="12.75"/>
  <cols>
    <col min="1" max="1" width="4.57421875" style="0" customWidth="1"/>
    <col min="2" max="2" width="41.28125" style="0" bestFit="1" customWidth="1"/>
    <col min="3" max="3" width="13.7109375" style="3" customWidth="1"/>
    <col min="4" max="5" width="14.7109375" style="3" customWidth="1"/>
    <col min="6" max="8" width="14.28125" style="3" customWidth="1"/>
  </cols>
  <sheetData>
    <row r="1" spans="1:5" ht="12.75">
      <c r="A1" s="2" t="s">
        <v>0</v>
      </c>
      <c r="B1" s="2"/>
      <c r="C1" s="5"/>
      <c r="D1" s="5"/>
      <c r="E1" s="5"/>
    </row>
    <row r="2" spans="1:5" ht="12.75">
      <c r="A2" s="2" t="s">
        <v>1</v>
      </c>
      <c r="B2" s="2"/>
      <c r="C2" s="5"/>
      <c r="D2" s="5"/>
      <c r="E2" s="5"/>
    </row>
    <row r="3" spans="1:5" ht="12.75">
      <c r="A3" s="2" t="s">
        <v>2</v>
      </c>
      <c r="B3" s="2"/>
      <c r="C3" s="5"/>
      <c r="D3" s="5"/>
      <c r="E3" s="5"/>
    </row>
    <row r="4" spans="1:5" ht="12.75">
      <c r="A4" s="2" t="s">
        <v>3</v>
      </c>
      <c r="B4" s="2"/>
      <c r="C4" s="5"/>
      <c r="D4" s="5"/>
      <c r="E4" s="5"/>
    </row>
    <row r="8" spans="2:10" ht="12.75">
      <c r="B8" s="2" t="s">
        <v>79</v>
      </c>
      <c r="C8" s="5"/>
      <c r="E8" s="5"/>
      <c r="F8" s="5"/>
      <c r="G8" s="5"/>
      <c r="H8" s="5"/>
      <c r="I8" s="2"/>
      <c r="J8" s="2"/>
    </row>
    <row r="11" spans="1:8" ht="12.75">
      <c r="A11" s="2" t="s">
        <v>29</v>
      </c>
      <c r="B11" s="2"/>
      <c r="C11" s="5"/>
      <c r="F11" s="5"/>
      <c r="G11" s="5"/>
      <c r="H11" s="5"/>
    </row>
    <row r="12" spans="1:8" ht="12.75">
      <c r="A12" s="2" t="s">
        <v>6</v>
      </c>
      <c r="B12" s="2"/>
      <c r="C12" s="5" t="s">
        <v>27</v>
      </c>
      <c r="D12" s="5" t="s">
        <v>24</v>
      </c>
      <c r="E12" s="5" t="s">
        <v>7</v>
      </c>
      <c r="F12" s="5" t="s">
        <v>8</v>
      </c>
      <c r="G12" s="5" t="s">
        <v>65</v>
      </c>
      <c r="H12" s="28" t="s">
        <v>77</v>
      </c>
    </row>
    <row r="13" spans="1:9" ht="12.75">
      <c r="A13" s="7">
        <v>1</v>
      </c>
      <c r="B13" s="7" t="s">
        <v>5</v>
      </c>
      <c r="C13" s="8">
        <v>3678736.49</v>
      </c>
      <c r="D13" s="8">
        <v>3324945.88</v>
      </c>
      <c r="E13" s="8">
        <v>3536552.05</v>
      </c>
      <c r="F13" s="8">
        <v>3799400</v>
      </c>
      <c r="G13" s="26">
        <v>4045282.21</v>
      </c>
      <c r="H13" s="8">
        <v>4368905</v>
      </c>
      <c r="I13" s="14" t="s">
        <v>66</v>
      </c>
    </row>
    <row r="14" spans="1:8" ht="12.75">
      <c r="A14" s="7">
        <v>2</v>
      </c>
      <c r="B14" s="7" t="s">
        <v>9</v>
      </c>
      <c r="C14" s="8">
        <v>4004.9</v>
      </c>
      <c r="D14" s="8">
        <v>15067.75</v>
      </c>
      <c r="E14" s="8">
        <v>9861.11</v>
      </c>
      <c r="F14" s="8">
        <f>AVERAGE(C14:E14)</f>
        <v>9644.586666666668</v>
      </c>
      <c r="G14" s="26">
        <v>9600</v>
      </c>
      <c r="H14" s="8">
        <v>10000</v>
      </c>
    </row>
    <row r="15" spans="1:9" ht="12.75">
      <c r="A15" s="7">
        <v>3</v>
      </c>
      <c r="B15" s="7" t="s">
        <v>10</v>
      </c>
      <c r="C15" s="8">
        <v>150745</v>
      </c>
      <c r="D15" s="8">
        <v>132084</v>
      </c>
      <c r="E15" s="8">
        <v>155716.4</v>
      </c>
      <c r="F15" s="8">
        <v>167046</v>
      </c>
      <c r="G15" s="26">
        <v>242000</v>
      </c>
      <c r="H15" s="8">
        <v>250192</v>
      </c>
      <c r="I15" s="14" t="s">
        <v>67</v>
      </c>
    </row>
    <row r="16" spans="1:8" ht="12.75">
      <c r="A16" s="7">
        <v>4</v>
      </c>
      <c r="B16" s="7" t="s">
        <v>25</v>
      </c>
      <c r="C16" s="8">
        <v>23810.56</v>
      </c>
      <c r="D16" s="8">
        <v>19985.84</v>
      </c>
      <c r="E16" s="8">
        <v>0</v>
      </c>
      <c r="F16" s="8">
        <f>AVERAGE(C16:E16)</f>
        <v>14598.800000000001</v>
      </c>
      <c r="G16" s="26">
        <v>15000</v>
      </c>
      <c r="H16" s="8">
        <v>15000</v>
      </c>
    </row>
    <row r="17" spans="1:8" ht="12.75">
      <c r="A17" s="7">
        <v>5</v>
      </c>
      <c r="B17" s="7" t="s">
        <v>11</v>
      </c>
      <c r="C17" s="8">
        <v>14503.6</v>
      </c>
      <c r="D17" s="8">
        <v>21725.31</v>
      </c>
      <c r="E17" s="8">
        <v>14990.54</v>
      </c>
      <c r="F17" s="8">
        <f>AVERAGE(C17:E18)</f>
        <v>14248.256666666668</v>
      </c>
      <c r="G17" s="26">
        <v>15000</v>
      </c>
      <c r="H17" s="8">
        <v>15000</v>
      </c>
    </row>
    <row r="18" spans="1:8" ht="12.75">
      <c r="A18" s="7">
        <v>6</v>
      </c>
      <c r="B18" s="7" t="s">
        <v>12</v>
      </c>
      <c r="C18" s="8">
        <v>5223.53</v>
      </c>
      <c r="D18" s="8">
        <v>25527.56</v>
      </c>
      <c r="E18" s="8">
        <v>3519</v>
      </c>
      <c r="F18" s="8">
        <v>88491.6</v>
      </c>
      <c r="G18" s="26">
        <v>10000</v>
      </c>
      <c r="H18" s="8">
        <v>10000</v>
      </c>
    </row>
    <row r="19" spans="1:8" ht="12.75">
      <c r="A19" s="7">
        <v>7</v>
      </c>
      <c r="B19" s="7" t="s">
        <v>13</v>
      </c>
      <c r="C19" s="8">
        <v>22057.51</v>
      </c>
      <c r="D19" s="8">
        <v>11010.6</v>
      </c>
      <c r="E19" s="8">
        <v>33017.59</v>
      </c>
      <c r="F19" s="8">
        <f>AVERAGE(C19:E19)</f>
        <v>22028.566666666666</v>
      </c>
      <c r="G19" s="26">
        <v>10000</v>
      </c>
      <c r="H19" s="8">
        <v>13000</v>
      </c>
    </row>
    <row r="20" spans="1:8" ht="12.75">
      <c r="A20" s="7">
        <v>8</v>
      </c>
      <c r="B20" s="7" t="s">
        <v>17</v>
      </c>
      <c r="C20" s="8">
        <v>734.8</v>
      </c>
      <c r="D20" s="8">
        <v>266.4</v>
      </c>
      <c r="E20" s="8">
        <v>858</v>
      </c>
      <c r="F20" s="8">
        <f>AVERAGE(C20:E20)</f>
        <v>619.7333333333332</v>
      </c>
      <c r="G20" s="26">
        <v>0</v>
      </c>
      <c r="H20" s="8">
        <v>0</v>
      </c>
    </row>
    <row r="21" spans="1:8" ht="12.75">
      <c r="A21" s="7">
        <v>9</v>
      </c>
      <c r="B21" s="7" t="s">
        <v>18</v>
      </c>
      <c r="C21" s="8">
        <v>32278.36</v>
      </c>
      <c r="D21" s="8">
        <v>10832.48</v>
      </c>
      <c r="E21" s="8">
        <v>4196912.34</v>
      </c>
      <c r="F21" s="8">
        <f>AVERAGE(C21:D21)</f>
        <v>21555.42</v>
      </c>
      <c r="G21" s="26">
        <v>0</v>
      </c>
      <c r="H21" s="8">
        <v>0</v>
      </c>
    </row>
    <row r="22" spans="1:8" ht="12.75">
      <c r="A22" s="7">
        <v>10</v>
      </c>
      <c r="B22" s="7" t="s">
        <v>14</v>
      </c>
      <c r="C22" s="8">
        <v>4676</v>
      </c>
      <c r="D22" s="8">
        <v>3160</v>
      </c>
      <c r="E22" s="8">
        <v>3190</v>
      </c>
      <c r="F22" s="8">
        <f>AVERAGE(C22:E22)</f>
        <v>3675.3333333333335</v>
      </c>
      <c r="G22" s="26">
        <v>3675</v>
      </c>
      <c r="H22" s="8">
        <v>3675</v>
      </c>
    </row>
    <row r="23" spans="1:8" ht="12.75">
      <c r="A23" s="7">
        <v>11</v>
      </c>
      <c r="B23" s="7" t="s">
        <v>15</v>
      </c>
      <c r="C23" s="8">
        <v>6562</v>
      </c>
      <c r="D23" s="8">
        <v>3160</v>
      </c>
      <c r="E23" s="8">
        <v>2616.57</v>
      </c>
      <c r="F23" s="8">
        <f>AVERAGE(C23:E23)</f>
        <v>4112.856666666667</v>
      </c>
      <c r="G23" s="26">
        <v>4113</v>
      </c>
      <c r="H23" s="8">
        <v>4113</v>
      </c>
    </row>
    <row r="24" spans="1:9" ht="12.75">
      <c r="A24" s="7">
        <v>12</v>
      </c>
      <c r="B24" s="7" t="s">
        <v>16</v>
      </c>
      <c r="C24" s="8">
        <v>23922.72</v>
      </c>
      <c r="D24" s="8">
        <v>121284.49</v>
      </c>
      <c r="E24" s="8">
        <v>136082.25</v>
      </c>
      <c r="F24" s="8">
        <v>193660.25</v>
      </c>
      <c r="G24" s="26">
        <v>203000</v>
      </c>
      <c r="H24" s="8">
        <v>205000</v>
      </c>
      <c r="I24" s="14" t="s">
        <v>66</v>
      </c>
    </row>
    <row r="25" spans="1:9" ht="12.75">
      <c r="A25" s="7">
        <v>13</v>
      </c>
      <c r="B25" s="7" t="s">
        <v>19</v>
      </c>
      <c r="C25" s="8">
        <v>47000</v>
      </c>
      <c r="D25" s="8">
        <v>46000</v>
      </c>
      <c r="E25" s="8">
        <v>46000</v>
      </c>
      <c r="F25" s="8">
        <v>46000</v>
      </c>
      <c r="G25" s="26">
        <v>47000</v>
      </c>
      <c r="H25" s="8">
        <v>58000</v>
      </c>
      <c r="I25" s="14" t="s">
        <v>70</v>
      </c>
    </row>
    <row r="26" spans="1:8" ht="12.75">
      <c r="A26" s="7">
        <v>14</v>
      </c>
      <c r="B26" s="7" t="s">
        <v>20</v>
      </c>
      <c r="C26" s="8">
        <v>0</v>
      </c>
      <c r="D26" s="8">
        <v>0</v>
      </c>
      <c r="E26" s="8">
        <v>139226.3</v>
      </c>
      <c r="F26" s="8">
        <v>139226.3</v>
      </c>
      <c r="G26" s="26">
        <v>10000</v>
      </c>
      <c r="H26" s="8">
        <v>0</v>
      </c>
    </row>
    <row r="27" spans="1:8" ht="12.75">
      <c r="A27" s="7">
        <v>15</v>
      </c>
      <c r="B27" s="7" t="s">
        <v>28</v>
      </c>
      <c r="C27" s="8">
        <v>1000</v>
      </c>
      <c r="D27" s="8">
        <v>0</v>
      </c>
      <c r="E27" s="8">
        <v>0</v>
      </c>
      <c r="F27" s="8">
        <v>0</v>
      </c>
      <c r="G27" s="26">
        <v>0</v>
      </c>
      <c r="H27" s="8">
        <v>0</v>
      </c>
    </row>
    <row r="28" spans="1:9" ht="12.75">
      <c r="A28" s="7">
        <v>16</v>
      </c>
      <c r="B28" s="7" t="s">
        <v>21</v>
      </c>
      <c r="C28" s="8">
        <v>10800</v>
      </c>
      <c r="D28" s="8">
        <v>10400</v>
      </c>
      <c r="E28" s="8">
        <v>12400</v>
      </c>
      <c r="F28" s="8">
        <v>12400</v>
      </c>
      <c r="G28" s="26">
        <v>14000</v>
      </c>
      <c r="H28" s="8">
        <v>15000</v>
      </c>
      <c r="I28" s="14" t="s">
        <v>68</v>
      </c>
    </row>
    <row r="29" spans="1:9" ht="12.75">
      <c r="A29" s="7">
        <v>17</v>
      </c>
      <c r="B29" s="7" t="s">
        <v>22</v>
      </c>
      <c r="C29" s="8">
        <v>46000</v>
      </c>
      <c r="D29" s="8">
        <v>46000</v>
      </c>
      <c r="E29" s="8">
        <v>46000</v>
      </c>
      <c r="F29" s="8">
        <v>46000</v>
      </c>
      <c r="G29" s="26">
        <v>58750</v>
      </c>
      <c r="H29" s="8">
        <v>60000</v>
      </c>
      <c r="I29" s="14" t="s">
        <v>69</v>
      </c>
    </row>
    <row r="30" spans="1:9" ht="12.75">
      <c r="A30" s="7">
        <v>18</v>
      </c>
      <c r="B30" s="7" t="s">
        <v>23</v>
      </c>
      <c r="C30" s="8">
        <v>0</v>
      </c>
      <c r="D30" s="8">
        <v>1972.38</v>
      </c>
      <c r="E30" s="8">
        <v>9560.07</v>
      </c>
      <c r="F30" s="8">
        <v>10003.45</v>
      </c>
      <c r="G30" s="26">
        <v>10800</v>
      </c>
      <c r="H30" s="8">
        <v>11000</v>
      </c>
      <c r="I30" s="14" t="s">
        <v>66</v>
      </c>
    </row>
    <row r="31" spans="1:8" ht="12.75">
      <c r="A31" s="7">
        <v>19</v>
      </c>
      <c r="B31" s="7" t="s">
        <v>26</v>
      </c>
      <c r="C31" s="8">
        <v>1210</v>
      </c>
      <c r="D31" s="8">
        <v>1210</v>
      </c>
      <c r="E31" s="8">
        <v>0</v>
      </c>
      <c r="F31" s="8">
        <v>6000</v>
      </c>
      <c r="G31" s="26">
        <v>5220</v>
      </c>
      <c r="H31" s="8">
        <v>5000</v>
      </c>
    </row>
    <row r="32" spans="1:8" ht="12.75">
      <c r="A32" s="7"/>
      <c r="B32" s="9" t="s">
        <v>50</v>
      </c>
      <c r="C32" s="10">
        <f aca="true" t="shared" si="0" ref="C32:H32">SUM(C13:C31)</f>
        <v>4073265.4699999997</v>
      </c>
      <c r="D32" s="10">
        <f t="shared" si="0"/>
        <v>3794632.69</v>
      </c>
      <c r="E32" s="10">
        <f t="shared" si="0"/>
        <v>8346502.22</v>
      </c>
      <c r="F32" s="10">
        <f t="shared" si="0"/>
        <v>4598711.153333333</v>
      </c>
      <c r="G32" s="27">
        <f t="shared" si="0"/>
        <v>4703440.21</v>
      </c>
      <c r="H32" s="10">
        <f t="shared" si="0"/>
        <v>5043885</v>
      </c>
    </row>
    <row r="33" spans="3:8" ht="12.75">
      <c r="C33" s="4"/>
      <c r="D33" s="4"/>
      <c r="E33" s="4">
        <v>4196912.34</v>
      </c>
      <c r="F33" s="4"/>
      <c r="G33" s="4"/>
      <c r="H33" s="4"/>
    </row>
    <row r="34" spans="3:8" ht="12.75">
      <c r="C34" s="6">
        <v>4073236.47</v>
      </c>
      <c r="D34" s="6">
        <v>3794632.69</v>
      </c>
      <c r="E34" s="6">
        <f>E32-E33</f>
        <v>4149589.88</v>
      </c>
      <c r="F34" s="6">
        <v>4598711.15</v>
      </c>
      <c r="G34" s="6">
        <v>4703440</v>
      </c>
      <c r="H34" s="20">
        <v>5043885</v>
      </c>
    </row>
    <row r="36" spans="1:2" ht="12.75">
      <c r="A36" s="2" t="s">
        <v>29</v>
      </c>
      <c r="B36" s="2"/>
    </row>
    <row r="37" spans="1:8" ht="12.75">
      <c r="A37" s="2" t="s">
        <v>30</v>
      </c>
      <c r="B37" s="2"/>
      <c r="C37" s="5" t="s">
        <v>27</v>
      </c>
      <c r="D37" s="5" t="s">
        <v>24</v>
      </c>
      <c r="E37" s="5" t="s">
        <v>7</v>
      </c>
      <c r="F37" s="5" t="s">
        <v>8</v>
      </c>
      <c r="G37" s="5" t="s">
        <v>65</v>
      </c>
      <c r="H37" s="5" t="s">
        <v>86</v>
      </c>
    </row>
    <row r="38" spans="1:9" ht="12.75">
      <c r="A38" s="7">
        <v>1</v>
      </c>
      <c r="B38" s="7" t="s">
        <v>31</v>
      </c>
      <c r="C38" s="8">
        <v>241440</v>
      </c>
      <c r="D38" s="8">
        <v>239880</v>
      </c>
      <c r="E38" s="8">
        <v>227040</v>
      </c>
      <c r="F38" s="8">
        <v>238320</v>
      </c>
      <c r="G38" s="8">
        <v>242160</v>
      </c>
      <c r="H38" s="8">
        <v>242640</v>
      </c>
      <c r="I38" s="14" t="s">
        <v>78</v>
      </c>
    </row>
    <row r="39" spans="1:8" ht="12.75">
      <c r="A39" s="7">
        <v>2</v>
      </c>
      <c r="B39" s="7" t="s">
        <v>32</v>
      </c>
      <c r="C39" s="8">
        <v>4000</v>
      </c>
      <c r="D39" s="8">
        <v>2000</v>
      </c>
      <c r="E39" s="8">
        <v>3000</v>
      </c>
      <c r="F39" s="8">
        <v>4000</v>
      </c>
      <c r="G39" s="8">
        <v>4000</v>
      </c>
      <c r="H39" s="8">
        <v>0</v>
      </c>
    </row>
    <row r="40" spans="1:8" ht="12.75">
      <c r="A40" s="7">
        <v>3</v>
      </c>
      <c r="B40" s="7" t="s">
        <v>33</v>
      </c>
      <c r="C40" s="8">
        <v>54810</v>
      </c>
      <c r="D40" s="8">
        <v>56650</v>
      </c>
      <c r="E40" s="8">
        <v>20160</v>
      </c>
      <c r="F40" s="8">
        <v>45000</v>
      </c>
      <c r="G40" s="8">
        <v>45000</v>
      </c>
      <c r="H40" s="8">
        <v>50000</v>
      </c>
    </row>
    <row r="41" spans="1:8" ht="12.75">
      <c r="A41" s="7">
        <v>4</v>
      </c>
      <c r="B41" s="7" t="s">
        <v>34</v>
      </c>
      <c r="C41" s="8">
        <v>98600</v>
      </c>
      <c r="D41" s="8">
        <v>133900</v>
      </c>
      <c r="E41" s="8">
        <v>149000</v>
      </c>
      <c r="F41" s="8">
        <v>155000</v>
      </c>
      <c r="G41" s="8">
        <v>160000</v>
      </c>
      <c r="H41" s="8">
        <v>165000</v>
      </c>
    </row>
    <row r="42" spans="1:8" ht="12.75">
      <c r="A42" s="7">
        <v>5</v>
      </c>
      <c r="B42" s="7" t="s">
        <v>35</v>
      </c>
      <c r="C42" s="8">
        <v>110000</v>
      </c>
      <c r="D42" s="8">
        <v>113300</v>
      </c>
      <c r="E42" s="8">
        <v>106000</v>
      </c>
      <c r="F42" s="8">
        <v>110000</v>
      </c>
      <c r="G42" s="8">
        <v>130000</v>
      </c>
      <c r="H42" s="8">
        <v>0</v>
      </c>
    </row>
    <row r="43" spans="1:8" ht="12.75">
      <c r="A43" s="7">
        <v>6</v>
      </c>
      <c r="B43" s="7" t="s">
        <v>36</v>
      </c>
      <c r="C43" s="8">
        <v>5000</v>
      </c>
      <c r="D43" s="8">
        <v>5000</v>
      </c>
      <c r="E43" s="8">
        <v>5000</v>
      </c>
      <c r="F43" s="8">
        <v>5000</v>
      </c>
      <c r="G43" s="8">
        <v>7000</v>
      </c>
      <c r="H43" s="8">
        <v>7000</v>
      </c>
    </row>
    <row r="44" spans="1:8" ht="12.75">
      <c r="A44" s="7">
        <v>7</v>
      </c>
      <c r="B44" s="7" t="s">
        <v>37</v>
      </c>
      <c r="C44" s="8">
        <v>5640</v>
      </c>
      <c r="D44" s="8">
        <v>6000</v>
      </c>
      <c r="E44" s="8">
        <v>2500</v>
      </c>
      <c r="F44" s="8">
        <v>2500</v>
      </c>
      <c r="G44" s="8">
        <v>3500</v>
      </c>
      <c r="H44" s="8">
        <v>8000</v>
      </c>
    </row>
    <row r="45" spans="1:8" ht="12.75">
      <c r="A45" s="7">
        <v>8</v>
      </c>
      <c r="B45" s="7" t="s">
        <v>38</v>
      </c>
      <c r="C45" s="8">
        <v>8000</v>
      </c>
      <c r="D45" s="8">
        <v>8000</v>
      </c>
      <c r="E45" s="8">
        <v>8000</v>
      </c>
      <c r="F45" s="8">
        <v>8500</v>
      </c>
      <c r="G45" s="8">
        <v>8500</v>
      </c>
      <c r="H45" s="8">
        <v>7000</v>
      </c>
    </row>
    <row r="46" spans="1:8" ht="12.75">
      <c r="A46" s="7">
        <v>9</v>
      </c>
      <c r="B46" s="7" t="s">
        <v>39</v>
      </c>
      <c r="C46" s="8">
        <v>7000</v>
      </c>
      <c r="D46" s="8">
        <v>7000</v>
      </c>
      <c r="E46" s="8">
        <v>7000</v>
      </c>
      <c r="F46" s="8">
        <v>7000</v>
      </c>
      <c r="G46" s="8">
        <v>7000</v>
      </c>
      <c r="H46" s="8">
        <v>5000</v>
      </c>
    </row>
    <row r="47" spans="1:8" ht="12.75">
      <c r="A47" s="7">
        <v>10</v>
      </c>
      <c r="B47" s="7" t="s">
        <v>40</v>
      </c>
      <c r="C47" s="8">
        <v>4800</v>
      </c>
      <c r="D47" s="8">
        <v>4800</v>
      </c>
      <c r="E47" s="8">
        <v>4800</v>
      </c>
      <c r="F47" s="8">
        <v>5100</v>
      </c>
      <c r="G47" s="8">
        <v>5100</v>
      </c>
      <c r="H47" s="8">
        <v>5100</v>
      </c>
    </row>
    <row r="48" spans="1:8" ht="12.75">
      <c r="A48" s="7">
        <v>11</v>
      </c>
      <c r="B48" s="7" t="s">
        <v>41</v>
      </c>
      <c r="C48" s="8">
        <v>6000</v>
      </c>
      <c r="D48" s="8">
        <v>7000</v>
      </c>
      <c r="E48" s="8">
        <v>10000</v>
      </c>
      <c r="F48" s="8">
        <v>10000</v>
      </c>
      <c r="G48" s="8">
        <v>15000</v>
      </c>
      <c r="H48" s="8">
        <v>22000</v>
      </c>
    </row>
    <row r="49" spans="1:8" ht="12.75">
      <c r="A49" s="7">
        <v>12</v>
      </c>
      <c r="B49" s="7" t="s">
        <v>42</v>
      </c>
      <c r="C49" s="8">
        <v>3000</v>
      </c>
      <c r="D49" s="8">
        <v>3000</v>
      </c>
      <c r="E49" s="8">
        <v>5000</v>
      </c>
      <c r="F49" s="8">
        <v>5000</v>
      </c>
      <c r="G49" s="8">
        <v>5000</v>
      </c>
      <c r="H49" s="8">
        <v>5000</v>
      </c>
    </row>
    <row r="50" spans="1:8" ht="12.75">
      <c r="A50" s="7">
        <v>13</v>
      </c>
      <c r="B50" s="21" t="s">
        <v>71</v>
      </c>
      <c r="C50" s="8">
        <v>0</v>
      </c>
      <c r="D50" s="8">
        <v>0</v>
      </c>
      <c r="E50" s="8">
        <v>0</v>
      </c>
      <c r="F50" s="22">
        <v>5500</v>
      </c>
      <c r="G50" s="22">
        <v>5500</v>
      </c>
      <c r="H50" s="22">
        <v>5500</v>
      </c>
    </row>
    <row r="51" spans="1:8" ht="12.75">
      <c r="A51" s="7">
        <v>14</v>
      </c>
      <c r="B51" s="21" t="s">
        <v>72</v>
      </c>
      <c r="C51" s="8">
        <v>0</v>
      </c>
      <c r="D51" s="8">
        <v>0</v>
      </c>
      <c r="E51" s="8">
        <v>0</v>
      </c>
      <c r="F51" s="8">
        <v>4900</v>
      </c>
      <c r="G51" s="22">
        <v>5600</v>
      </c>
      <c r="H51" s="22">
        <v>15000</v>
      </c>
    </row>
    <row r="52" spans="1:8" ht="12.75">
      <c r="A52" s="7">
        <v>15</v>
      </c>
      <c r="B52" s="21" t="s">
        <v>73</v>
      </c>
      <c r="C52" s="8">
        <v>0</v>
      </c>
      <c r="D52" s="8">
        <v>0</v>
      </c>
      <c r="E52" s="8">
        <v>0</v>
      </c>
      <c r="F52" s="8">
        <v>9000</v>
      </c>
      <c r="G52" s="22">
        <v>9500</v>
      </c>
      <c r="H52" s="22">
        <v>0</v>
      </c>
    </row>
    <row r="53" spans="1:8" ht="12.75">
      <c r="A53" s="7"/>
      <c r="B53" s="9" t="s">
        <v>50</v>
      </c>
      <c r="C53" s="10">
        <f aca="true" t="shared" si="1" ref="C53:H53">SUM(C38:C52)</f>
        <v>548290</v>
      </c>
      <c r="D53" s="10">
        <f t="shared" si="1"/>
        <v>586530</v>
      </c>
      <c r="E53" s="10">
        <f t="shared" si="1"/>
        <v>547500</v>
      </c>
      <c r="F53" s="10">
        <f t="shared" si="1"/>
        <v>614820</v>
      </c>
      <c r="G53" s="10">
        <f t="shared" si="1"/>
        <v>652860</v>
      </c>
      <c r="H53" s="10">
        <f t="shared" si="1"/>
        <v>537240</v>
      </c>
    </row>
    <row r="54" spans="1:8" ht="12.75">
      <c r="A54" s="18"/>
      <c r="B54" s="19"/>
      <c r="C54" s="20"/>
      <c r="D54" s="20"/>
      <c r="E54" s="20"/>
      <c r="F54" s="20"/>
      <c r="G54" s="20"/>
      <c r="H54" s="20"/>
    </row>
    <row r="55" spans="1:8" ht="12.75">
      <c r="A55" s="18"/>
      <c r="B55" s="19"/>
      <c r="C55" s="20"/>
      <c r="D55" s="20"/>
      <c r="E55" s="20"/>
      <c r="F55" s="20"/>
      <c r="G55" s="20"/>
      <c r="H55" s="20"/>
    </row>
    <row r="56" spans="1:8" ht="12.75">
      <c r="A56" s="19" t="s">
        <v>29</v>
      </c>
      <c r="B56" s="19"/>
      <c r="C56" s="20"/>
      <c r="D56" s="20"/>
      <c r="E56" s="20"/>
      <c r="F56" s="20"/>
      <c r="G56" s="20"/>
      <c r="H56" s="20"/>
    </row>
    <row r="57" spans="1:8" ht="12.75">
      <c r="A57" s="19" t="s">
        <v>80</v>
      </c>
      <c r="B57" s="19"/>
      <c r="C57" s="20"/>
      <c r="D57" s="20"/>
      <c r="E57" s="20"/>
      <c r="F57" s="20"/>
      <c r="G57" s="20"/>
      <c r="H57" s="20" t="s">
        <v>86</v>
      </c>
    </row>
    <row r="58" spans="1:8" ht="12.75">
      <c r="A58" s="7">
        <v>1</v>
      </c>
      <c r="B58" s="23" t="s">
        <v>81</v>
      </c>
      <c r="C58" s="24"/>
      <c r="D58" s="24"/>
      <c r="E58" s="24"/>
      <c r="F58" s="24"/>
      <c r="G58" s="24"/>
      <c r="H58" s="24">
        <v>30000</v>
      </c>
    </row>
    <row r="59" spans="1:8" ht="12.75">
      <c r="A59" s="7">
        <v>2</v>
      </c>
      <c r="B59" s="23" t="s">
        <v>82</v>
      </c>
      <c r="C59" s="24"/>
      <c r="D59" s="24"/>
      <c r="E59" s="24"/>
      <c r="F59" s="24"/>
      <c r="G59" s="24"/>
      <c r="H59" s="24">
        <v>2000</v>
      </c>
    </row>
    <row r="60" spans="1:8" ht="12.75">
      <c r="A60" s="7">
        <v>3</v>
      </c>
      <c r="B60" s="23" t="s">
        <v>83</v>
      </c>
      <c r="C60" s="24"/>
      <c r="D60" s="24"/>
      <c r="E60" s="24"/>
      <c r="F60" s="24"/>
      <c r="G60" s="24"/>
      <c r="H60" s="24">
        <v>2000</v>
      </c>
    </row>
    <row r="61" spans="1:8" ht="12.75">
      <c r="A61" s="25">
        <v>4</v>
      </c>
      <c r="B61" s="23" t="s">
        <v>84</v>
      </c>
      <c r="C61" s="24"/>
      <c r="D61" s="24"/>
      <c r="E61" s="24"/>
      <c r="F61" s="24"/>
      <c r="G61" s="24"/>
      <c r="H61" s="24">
        <v>2000</v>
      </c>
    </row>
    <row r="62" spans="1:8" ht="12.75">
      <c r="A62" s="7"/>
      <c r="B62" s="9" t="s">
        <v>85</v>
      </c>
      <c r="C62" s="10"/>
      <c r="D62" s="10"/>
      <c r="E62" s="10"/>
      <c r="F62" s="10"/>
      <c r="G62" s="10"/>
      <c r="H62" s="10">
        <f>SUM(H58:H61)</f>
        <v>36000</v>
      </c>
    </row>
    <row r="64" spans="1:2" ht="12.75">
      <c r="A64" s="2" t="s">
        <v>29</v>
      </c>
      <c r="B64" s="2"/>
    </row>
    <row r="65" spans="1:2" ht="12.75">
      <c r="A65" s="2" t="s">
        <v>43</v>
      </c>
      <c r="B65" s="2"/>
    </row>
    <row r="66" spans="3:8" ht="12.75">
      <c r="C66" s="5" t="s">
        <v>27</v>
      </c>
      <c r="D66" s="5" t="s">
        <v>24</v>
      </c>
      <c r="E66" s="5" t="s">
        <v>7</v>
      </c>
      <c r="F66" s="5" t="s">
        <v>8</v>
      </c>
      <c r="G66" s="5" t="s">
        <v>65</v>
      </c>
      <c r="H66" s="5" t="s">
        <v>86</v>
      </c>
    </row>
    <row r="67" spans="1:8" ht="12.75">
      <c r="A67" s="7">
        <v>1</v>
      </c>
      <c r="B67" s="7" t="s">
        <v>44</v>
      </c>
      <c r="C67" s="8">
        <v>87690</v>
      </c>
      <c r="D67" s="8">
        <v>89325</v>
      </c>
      <c r="E67" s="8">
        <v>84735</v>
      </c>
      <c r="F67" s="8">
        <f>AVERAGE(C67:E67)</f>
        <v>87250</v>
      </c>
      <c r="G67" s="8">
        <v>120000</v>
      </c>
      <c r="H67" s="8">
        <v>150000</v>
      </c>
    </row>
    <row r="68" spans="1:8" ht="12.75">
      <c r="A68" s="7">
        <v>2</v>
      </c>
      <c r="B68" s="7" t="s">
        <v>45</v>
      </c>
      <c r="C68" s="8">
        <v>3340</v>
      </c>
      <c r="D68" s="8">
        <v>3230</v>
      </c>
      <c r="E68" s="8">
        <v>3864</v>
      </c>
      <c r="F68" s="8">
        <v>6480</v>
      </c>
      <c r="G68" s="8">
        <v>6500</v>
      </c>
      <c r="H68" s="8">
        <v>6900</v>
      </c>
    </row>
    <row r="69" spans="1:8" ht="12.75">
      <c r="A69" s="7">
        <v>3</v>
      </c>
      <c r="B69" s="7" t="s">
        <v>46</v>
      </c>
      <c r="C69" s="8">
        <v>59458</v>
      </c>
      <c r="D69" s="8">
        <v>39825</v>
      </c>
      <c r="E69" s="8">
        <v>45371</v>
      </c>
      <c r="F69" s="8">
        <v>75000</v>
      </c>
      <c r="G69" s="8">
        <v>79000</v>
      </c>
      <c r="H69" s="8">
        <v>35000</v>
      </c>
    </row>
    <row r="70" spans="1:8" ht="12.75">
      <c r="A70" s="7">
        <v>4</v>
      </c>
      <c r="B70" s="7" t="s">
        <v>47</v>
      </c>
      <c r="C70" s="8">
        <v>88170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.75">
      <c r="A71" s="7">
        <v>5</v>
      </c>
      <c r="B71" s="7" t="s">
        <v>48</v>
      </c>
      <c r="C71" s="8">
        <v>4140</v>
      </c>
      <c r="D71" s="8">
        <v>3836</v>
      </c>
      <c r="E71" s="8">
        <v>4176</v>
      </c>
      <c r="F71" s="8">
        <f>AVERAGE(C71:E71)</f>
        <v>4050.6666666666665</v>
      </c>
      <c r="G71" s="8">
        <v>8500</v>
      </c>
      <c r="H71" s="8">
        <v>9000</v>
      </c>
    </row>
    <row r="72" spans="1:8" ht="12.75">
      <c r="A72" s="7">
        <v>6</v>
      </c>
      <c r="B72" s="7" t="s">
        <v>49</v>
      </c>
      <c r="C72" s="8">
        <v>255</v>
      </c>
      <c r="D72" s="8">
        <v>257</v>
      </c>
      <c r="E72" s="8">
        <v>49</v>
      </c>
      <c r="F72" s="8">
        <v>500</v>
      </c>
      <c r="G72" s="8">
        <v>800</v>
      </c>
      <c r="H72" s="8">
        <v>1200</v>
      </c>
    </row>
    <row r="73" spans="1:8" ht="12.75">
      <c r="A73" s="7"/>
      <c r="B73" s="9" t="s">
        <v>50</v>
      </c>
      <c r="C73" s="10">
        <f aca="true" t="shared" si="2" ref="C73:H73">SUM(C67:C72)</f>
        <v>243053</v>
      </c>
      <c r="D73" s="10">
        <f t="shared" si="2"/>
        <v>136473</v>
      </c>
      <c r="E73" s="10">
        <f t="shared" si="2"/>
        <v>138195</v>
      </c>
      <c r="F73" s="10">
        <f t="shared" si="2"/>
        <v>173280.66666666666</v>
      </c>
      <c r="G73" s="10">
        <f t="shared" si="2"/>
        <v>214800</v>
      </c>
      <c r="H73" s="10">
        <f t="shared" si="2"/>
        <v>202100</v>
      </c>
    </row>
    <row r="74" spans="1:8" ht="12.75">
      <c r="A74" s="18"/>
      <c r="B74" s="19"/>
      <c r="C74" s="20"/>
      <c r="D74" s="20"/>
      <c r="E74" s="20"/>
      <c r="F74" s="20"/>
      <c r="G74" s="20"/>
      <c r="H74" s="20"/>
    </row>
    <row r="75" spans="3:8" ht="12.75">
      <c r="C75" s="5" t="s">
        <v>27</v>
      </c>
      <c r="D75" s="5" t="s">
        <v>24</v>
      </c>
      <c r="E75" s="5" t="s">
        <v>7</v>
      </c>
      <c r="F75" s="5" t="s">
        <v>8</v>
      </c>
      <c r="G75" s="5" t="s">
        <v>65</v>
      </c>
      <c r="H75" s="5" t="s">
        <v>86</v>
      </c>
    </row>
    <row r="76" spans="2:8" ht="12.75">
      <c r="B76" s="9" t="s">
        <v>56</v>
      </c>
      <c r="C76" s="10">
        <f>C34+C53+C73</f>
        <v>4864579.470000001</v>
      </c>
      <c r="D76" s="10">
        <f>D34+D53+D73</f>
        <v>4517635.6899999995</v>
      </c>
      <c r="E76" s="10">
        <f>E34+E53+E73</f>
        <v>4835284.88</v>
      </c>
      <c r="F76" s="10">
        <f>F34+F53+F73</f>
        <v>5386811.816666667</v>
      </c>
      <c r="G76" s="10">
        <f>G32+G53+G73</f>
        <v>5571100.21</v>
      </c>
      <c r="H76" s="10">
        <f>H32+H53+H62+H73</f>
        <v>5819225</v>
      </c>
    </row>
    <row r="77" spans="2:8" s="4" customFormat="1" ht="12.75">
      <c r="B77" s="11" t="s">
        <v>57</v>
      </c>
      <c r="C77" s="11">
        <v>4830558</v>
      </c>
      <c r="D77" s="11">
        <v>4542655</v>
      </c>
      <c r="E77" s="11">
        <v>4727145</v>
      </c>
      <c r="F77" s="11">
        <v>5337412</v>
      </c>
      <c r="G77" s="11">
        <v>5541100</v>
      </c>
      <c r="H77" s="11">
        <v>5810000</v>
      </c>
    </row>
    <row r="78" spans="2:8" s="4" customFormat="1" ht="12.75">
      <c r="B78" s="11" t="s">
        <v>58</v>
      </c>
      <c r="C78" s="11">
        <v>34021</v>
      </c>
      <c r="D78" s="11">
        <v>25019</v>
      </c>
      <c r="E78" s="11">
        <v>108140</v>
      </c>
      <c r="F78" s="11">
        <v>30000</v>
      </c>
      <c r="G78" s="11">
        <f>G76-G77</f>
        <v>30000.209999999963</v>
      </c>
      <c r="H78" s="11">
        <f>H76-H77</f>
        <v>9225</v>
      </c>
    </row>
    <row r="79" spans="2:8" ht="12.75">
      <c r="B79" s="12"/>
      <c r="C79" s="13" t="s">
        <v>59</v>
      </c>
      <c r="D79" s="13" t="s">
        <v>60</v>
      </c>
      <c r="E79" s="13" t="s">
        <v>59</v>
      </c>
      <c r="F79" s="13" t="s">
        <v>61</v>
      </c>
      <c r="G79" s="13" t="s">
        <v>61</v>
      </c>
      <c r="H79" s="13" t="s">
        <v>61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28">
      <selection activeCell="H16" sqref="H16"/>
    </sheetView>
  </sheetViews>
  <sheetFormatPr defaultColWidth="9.140625" defaultRowHeight="12.75"/>
  <cols>
    <col min="2" max="2" width="41.28125" style="0" bestFit="1" customWidth="1"/>
    <col min="3" max="3" width="15.57421875" style="0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2" t="s">
        <v>2</v>
      </c>
      <c r="B3" s="2"/>
    </row>
    <row r="4" spans="1:2" ht="12.75">
      <c r="A4" s="2" t="s">
        <v>3</v>
      </c>
      <c r="B4" s="2"/>
    </row>
    <row r="6" spans="2:3" ht="12.75">
      <c r="B6" s="2" t="s">
        <v>76</v>
      </c>
      <c r="C6" s="5"/>
    </row>
    <row r="8" spans="1:5" ht="15.75">
      <c r="A8" s="1" t="s">
        <v>4</v>
      </c>
      <c r="C8" s="3"/>
      <c r="D8" s="3"/>
      <c r="E8" s="3"/>
    </row>
    <row r="9" spans="1:5" ht="12.75">
      <c r="A9" t="s">
        <v>74</v>
      </c>
      <c r="C9" s="3"/>
      <c r="D9" s="3"/>
      <c r="E9" s="3"/>
    </row>
    <row r="11" spans="1:3" ht="12.75">
      <c r="A11" s="7"/>
      <c r="B11" s="9" t="s">
        <v>6</v>
      </c>
      <c r="C11" s="9" t="s">
        <v>54</v>
      </c>
    </row>
    <row r="12" spans="1:3" ht="12.75">
      <c r="A12" s="7">
        <v>1</v>
      </c>
      <c r="B12" s="7" t="s">
        <v>5</v>
      </c>
      <c r="C12" s="8">
        <v>4045282</v>
      </c>
    </row>
    <row r="13" spans="1:3" ht="12.75">
      <c r="A13" s="7">
        <v>2</v>
      </c>
      <c r="B13" s="7" t="s">
        <v>9</v>
      </c>
      <c r="C13" s="8">
        <v>9600</v>
      </c>
    </row>
    <row r="14" spans="1:3" ht="12.75">
      <c r="A14" s="7">
        <v>3</v>
      </c>
      <c r="B14" s="7" t="s">
        <v>10</v>
      </c>
      <c r="C14" s="8">
        <v>242000</v>
      </c>
    </row>
    <row r="15" spans="1:3" ht="12.75">
      <c r="A15" s="7">
        <v>4</v>
      </c>
      <c r="B15" s="7" t="s">
        <v>25</v>
      </c>
      <c r="C15" s="8">
        <v>15000</v>
      </c>
    </row>
    <row r="16" spans="1:3" ht="12.75">
      <c r="A16" s="7">
        <v>5</v>
      </c>
      <c r="B16" s="7" t="s">
        <v>11</v>
      </c>
      <c r="C16" s="8">
        <v>15000</v>
      </c>
    </row>
    <row r="17" spans="1:3" ht="12.75">
      <c r="A17" s="7">
        <v>6</v>
      </c>
      <c r="B17" s="7" t="s">
        <v>12</v>
      </c>
      <c r="C17" s="8">
        <v>10000</v>
      </c>
    </row>
    <row r="18" spans="1:3" ht="12.75">
      <c r="A18" s="7">
        <v>7</v>
      </c>
      <c r="B18" s="7" t="s">
        <v>13</v>
      </c>
      <c r="C18" s="8">
        <v>10000</v>
      </c>
    </row>
    <row r="19" spans="1:3" ht="12.75">
      <c r="A19" s="7">
        <v>8</v>
      </c>
      <c r="B19" s="7" t="s">
        <v>17</v>
      </c>
      <c r="C19" s="8">
        <v>0</v>
      </c>
    </row>
    <row r="20" spans="1:3" ht="12.75">
      <c r="A20" s="7">
        <v>9</v>
      </c>
      <c r="B20" s="7" t="s">
        <v>18</v>
      </c>
      <c r="C20" s="8">
        <v>0</v>
      </c>
    </row>
    <row r="21" spans="1:3" ht="12.75">
      <c r="A21" s="7">
        <v>10</v>
      </c>
      <c r="B21" s="7" t="s">
        <v>14</v>
      </c>
      <c r="C21" s="8">
        <v>3675</v>
      </c>
    </row>
    <row r="22" spans="1:3" ht="12.75">
      <c r="A22" s="7">
        <v>11</v>
      </c>
      <c r="B22" s="7" t="s">
        <v>15</v>
      </c>
      <c r="C22" s="8">
        <v>4113</v>
      </c>
    </row>
    <row r="23" spans="1:3" ht="12.75">
      <c r="A23" s="7">
        <v>12</v>
      </c>
      <c r="B23" s="7" t="s">
        <v>16</v>
      </c>
      <c r="C23" s="8">
        <v>203000</v>
      </c>
    </row>
    <row r="24" spans="1:3" ht="12.75">
      <c r="A24" s="7">
        <v>13</v>
      </c>
      <c r="B24" s="7" t="s">
        <v>19</v>
      </c>
      <c r="C24" s="8">
        <v>47000</v>
      </c>
    </row>
    <row r="25" spans="1:3" ht="12.75">
      <c r="A25" s="7">
        <v>14</v>
      </c>
      <c r="B25" s="7" t="s">
        <v>20</v>
      </c>
      <c r="C25" s="8">
        <v>10000</v>
      </c>
    </row>
    <row r="26" spans="1:3" ht="12.75">
      <c r="A26" s="7">
        <v>15</v>
      </c>
      <c r="B26" s="7" t="s">
        <v>28</v>
      </c>
      <c r="C26" s="8">
        <v>0</v>
      </c>
    </row>
    <row r="27" spans="1:3" ht="12.75">
      <c r="A27" s="7">
        <v>16</v>
      </c>
      <c r="B27" s="7" t="s">
        <v>21</v>
      </c>
      <c r="C27" s="8">
        <v>14000</v>
      </c>
    </row>
    <row r="28" spans="1:3" ht="12.75">
      <c r="A28" s="7">
        <v>17</v>
      </c>
      <c r="B28" s="7" t="s">
        <v>22</v>
      </c>
      <c r="C28" s="8">
        <v>58750</v>
      </c>
    </row>
    <row r="29" spans="1:3" ht="12.75">
      <c r="A29" s="7">
        <v>18</v>
      </c>
      <c r="B29" s="7" t="s">
        <v>23</v>
      </c>
      <c r="C29" s="8">
        <v>10800</v>
      </c>
    </row>
    <row r="30" spans="1:3" ht="12.75">
      <c r="A30" s="7">
        <v>19</v>
      </c>
      <c r="B30" s="7" t="s">
        <v>26</v>
      </c>
      <c r="C30" s="8">
        <v>5220</v>
      </c>
    </row>
    <row r="31" spans="1:3" ht="12.75">
      <c r="A31" s="7"/>
      <c r="B31" s="9" t="s">
        <v>50</v>
      </c>
      <c r="C31" s="10">
        <f>SUM(C12:C30)</f>
        <v>4703440</v>
      </c>
    </row>
    <row r="32" spans="1:3" ht="12.75">
      <c r="A32" s="7"/>
      <c r="B32" s="9"/>
      <c r="C32" s="10"/>
    </row>
    <row r="33" spans="1:3" ht="12.75">
      <c r="A33" s="7"/>
      <c r="B33" s="9" t="s">
        <v>30</v>
      </c>
      <c r="C33" s="9"/>
    </row>
    <row r="34" spans="1:3" ht="12.75">
      <c r="A34" s="7">
        <v>1</v>
      </c>
      <c r="B34" s="7" t="s">
        <v>31</v>
      </c>
      <c r="C34" s="8">
        <v>242160</v>
      </c>
    </row>
    <row r="35" spans="1:3" ht="12.75">
      <c r="A35" s="7">
        <v>2</v>
      </c>
      <c r="B35" s="7" t="s">
        <v>32</v>
      </c>
      <c r="C35" s="8">
        <v>4000</v>
      </c>
    </row>
    <row r="36" spans="1:3" ht="12.75">
      <c r="A36" s="7">
        <v>3</v>
      </c>
      <c r="B36" s="7" t="s">
        <v>33</v>
      </c>
      <c r="C36" s="8">
        <v>45000</v>
      </c>
    </row>
    <row r="37" spans="1:3" ht="12.75">
      <c r="A37" s="7">
        <v>4</v>
      </c>
      <c r="B37" s="7" t="s">
        <v>34</v>
      </c>
      <c r="C37" s="8">
        <v>160000</v>
      </c>
    </row>
    <row r="38" spans="1:3" ht="12.75">
      <c r="A38" s="7">
        <v>5</v>
      </c>
      <c r="B38" s="7" t="s">
        <v>35</v>
      </c>
      <c r="C38" s="8">
        <v>130000</v>
      </c>
    </row>
    <row r="39" spans="1:3" ht="12.75">
      <c r="A39" s="7">
        <v>6</v>
      </c>
      <c r="B39" s="7" t="s">
        <v>36</v>
      </c>
      <c r="C39" s="8">
        <v>7000</v>
      </c>
    </row>
    <row r="40" spans="1:3" ht="12.75">
      <c r="A40" s="7">
        <v>7</v>
      </c>
      <c r="B40" s="7" t="s">
        <v>37</v>
      </c>
      <c r="C40" s="8">
        <v>3500</v>
      </c>
    </row>
    <row r="41" spans="1:3" ht="12.75">
      <c r="A41" s="7">
        <v>8</v>
      </c>
      <c r="B41" s="7" t="s">
        <v>38</v>
      </c>
      <c r="C41" s="8">
        <v>8500</v>
      </c>
    </row>
    <row r="42" spans="1:3" ht="12.75">
      <c r="A42" s="7">
        <v>9</v>
      </c>
      <c r="B42" s="7" t="s">
        <v>39</v>
      </c>
      <c r="C42" s="8">
        <v>7000</v>
      </c>
    </row>
    <row r="43" spans="1:3" ht="12.75">
      <c r="A43" s="7">
        <v>10</v>
      </c>
      <c r="B43" s="7" t="s">
        <v>40</v>
      </c>
      <c r="C43" s="8">
        <v>5100</v>
      </c>
    </row>
    <row r="44" spans="1:3" ht="12.75">
      <c r="A44" s="7">
        <v>11</v>
      </c>
      <c r="B44" s="7" t="s">
        <v>41</v>
      </c>
      <c r="C44" s="8">
        <v>15000</v>
      </c>
    </row>
    <row r="45" spans="1:3" ht="12.75">
      <c r="A45" s="7">
        <v>12</v>
      </c>
      <c r="B45" s="7" t="s">
        <v>42</v>
      </c>
      <c r="C45" s="8">
        <v>5000</v>
      </c>
    </row>
    <row r="46" spans="1:3" ht="12.75">
      <c r="A46" s="7">
        <v>13</v>
      </c>
      <c r="B46" s="21" t="s">
        <v>71</v>
      </c>
      <c r="C46" s="8">
        <v>5500</v>
      </c>
    </row>
    <row r="47" spans="1:3" ht="12.75">
      <c r="A47" s="7">
        <v>14</v>
      </c>
      <c r="B47" s="21" t="s">
        <v>72</v>
      </c>
      <c r="C47" s="8">
        <v>5600</v>
      </c>
    </row>
    <row r="48" spans="1:3" ht="12.75">
      <c r="A48" s="7">
        <v>15</v>
      </c>
      <c r="B48" s="21" t="s">
        <v>73</v>
      </c>
      <c r="C48" s="8">
        <v>9500</v>
      </c>
    </row>
    <row r="49" spans="1:3" ht="12.75">
      <c r="A49" s="7"/>
      <c r="B49" s="9" t="s">
        <v>50</v>
      </c>
      <c r="C49" s="10">
        <f>SUM(C34:C48)</f>
        <v>652860</v>
      </c>
    </row>
    <row r="50" spans="1:3" ht="12.75">
      <c r="A50" s="7"/>
      <c r="B50" s="9" t="s">
        <v>43</v>
      </c>
      <c r="C50" s="9"/>
    </row>
    <row r="51" spans="1:3" ht="12.75">
      <c r="A51" s="7">
        <v>1</v>
      </c>
      <c r="B51" s="7" t="s">
        <v>44</v>
      </c>
      <c r="C51" s="8">
        <v>120000</v>
      </c>
    </row>
    <row r="52" spans="1:3" ht="12.75">
      <c r="A52" s="7">
        <v>2</v>
      </c>
      <c r="B52" s="7" t="s">
        <v>45</v>
      </c>
      <c r="C52" s="8">
        <v>6500</v>
      </c>
    </row>
    <row r="53" spans="1:3" ht="12.75">
      <c r="A53" s="7">
        <v>3</v>
      </c>
      <c r="B53" s="7" t="s">
        <v>46</v>
      </c>
      <c r="C53" s="8">
        <v>79000</v>
      </c>
    </row>
    <row r="54" spans="1:3" ht="12.75">
      <c r="A54" s="7">
        <v>4</v>
      </c>
      <c r="B54" s="7" t="s">
        <v>47</v>
      </c>
      <c r="C54" s="8">
        <v>0</v>
      </c>
    </row>
    <row r="55" spans="1:3" ht="12.75">
      <c r="A55" s="7">
        <v>5</v>
      </c>
      <c r="B55" s="7" t="s">
        <v>48</v>
      </c>
      <c r="C55" s="8">
        <v>8500</v>
      </c>
    </row>
    <row r="56" spans="1:3" ht="12.75">
      <c r="A56" s="7">
        <v>6</v>
      </c>
      <c r="B56" s="7" t="s">
        <v>49</v>
      </c>
      <c r="C56" s="8">
        <v>800</v>
      </c>
    </row>
    <row r="57" spans="1:3" ht="12.75">
      <c r="A57" s="7"/>
      <c r="B57" s="9" t="s">
        <v>50</v>
      </c>
      <c r="C57" s="10">
        <f>SUM(C51:C56)</f>
        <v>214800</v>
      </c>
    </row>
    <row r="58" spans="1:3" ht="12.75">
      <c r="A58" s="7"/>
      <c r="B58" s="9" t="s">
        <v>55</v>
      </c>
      <c r="C58" s="10">
        <f>C31+C49+C57</f>
        <v>5571100</v>
      </c>
    </row>
    <row r="61" ht="12.75">
      <c r="A61" t="s">
        <v>75</v>
      </c>
    </row>
    <row r="63" spans="1:4" ht="12.75">
      <c r="A63" s="2" t="s">
        <v>51</v>
      </c>
      <c r="B63" s="2"/>
      <c r="C63" s="2"/>
      <c r="D63" s="2"/>
    </row>
    <row r="66" spans="1:3" ht="12.75">
      <c r="A66" t="s">
        <v>52</v>
      </c>
      <c r="C66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J48"/>
  <sheetViews>
    <sheetView zoomScalePageLayoutView="0" workbookViewId="0" topLeftCell="A22">
      <selection activeCell="K41" sqref="K41"/>
    </sheetView>
  </sheetViews>
  <sheetFormatPr defaultColWidth="9.140625" defaultRowHeight="12.75"/>
  <cols>
    <col min="2" max="2" width="13.28125" style="0" customWidth="1"/>
    <col min="3" max="3" width="15.140625" style="0" customWidth="1"/>
    <col min="4" max="5" width="13.57421875" style="0" bestFit="1" customWidth="1"/>
    <col min="6" max="6" width="14.140625" style="0" bestFit="1" customWidth="1"/>
  </cols>
  <sheetData>
    <row r="6" spans="4:10" ht="15.75">
      <c r="D6" s="14"/>
      <c r="G6" s="16" t="s">
        <v>63</v>
      </c>
      <c r="H6" s="16"/>
      <c r="I6" s="16"/>
      <c r="J6" s="16"/>
    </row>
    <row r="47" spans="2:6" ht="12.75">
      <c r="B47" s="5" t="s">
        <v>27</v>
      </c>
      <c r="C47" s="5" t="s">
        <v>24</v>
      </c>
      <c r="D47" s="5" t="s">
        <v>7</v>
      </c>
      <c r="E47" s="5" t="s">
        <v>8</v>
      </c>
      <c r="F47" s="5" t="s">
        <v>65</v>
      </c>
    </row>
    <row r="48" spans="2:6" ht="12.75">
      <c r="B48" s="4">
        <v>4073265.47</v>
      </c>
      <c r="C48" s="4">
        <v>3794632.69</v>
      </c>
      <c r="D48" s="4">
        <v>8346502.22</v>
      </c>
      <c r="E48" s="4">
        <v>4598711.153333333</v>
      </c>
      <c r="F48" s="4">
        <v>4703440.21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I41"/>
  <sheetViews>
    <sheetView zoomScalePageLayoutView="0" workbookViewId="0" topLeftCell="B4">
      <selection activeCell="N50" sqref="N50"/>
    </sheetView>
  </sheetViews>
  <sheetFormatPr defaultColWidth="9.140625" defaultRowHeight="12.75"/>
  <cols>
    <col min="3" max="4" width="14.140625" style="0" bestFit="1" customWidth="1"/>
    <col min="5" max="6" width="14.28125" style="0" customWidth="1"/>
    <col min="7" max="7" width="15.421875" style="0" customWidth="1"/>
  </cols>
  <sheetData>
    <row r="4" spans="5:9" ht="18">
      <c r="E4" s="15" t="s">
        <v>62</v>
      </c>
      <c r="F4" s="15"/>
      <c r="G4" s="15"/>
      <c r="H4" s="15"/>
      <c r="I4" s="15"/>
    </row>
    <row r="40" spans="3:7" ht="12.75">
      <c r="C40" s="5" t="s">
        <v>27</v>
      </c>
      <c r="D40" s="5" t="s">
        <v>24</v>
      </c>
      <c r="E40" s="5" t="s">
        <v>7</v>
      </c>
      <c r="F40" s="5" t="s">
        <v>8</v>
      </c>
      <c r="G40" s="5" t="s">
        <v>65</v>
      </c>
    </row>
    <row r="41" spans="3:7" ht="12.75">
      <c r="C41" s="10">
        <v>548290</v>
      </c>
      <c r="D41" s="10">
        <v>586530</v>
      </c>
      <c r="E41" s="10">
        <v>547500</v>
      </c>
      <c r="F41" s="10">
        <v>614820</v>
      </c>
      <c r="G41" s="10">
        <v>652860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H37"/>
  <sheetViews>
    <sheetView zoomScalePageLayoutView="0" workbookViewId="0" topLeftCell="A10">
      <selection activeCell="K34" sqref="K34"/>
    </sheetView>
  </sheetViews>
  <sheetFormatPr defaultColWidth="9.140625" defaultRowHeight="12.75"/>
  <cols>
    <col min="3" max="4" width="14.140625" style="0" bestFit="1" customWidth="1"/>
    <col min="5" max="6" width="13.57421875" style="0" bestFit="1" customWidth="1"/>
    <col min="7" max="7" width="15.00390625" style="0" customWidth="1"/>
  </cols>
  <sheetData>
    <row r="3" spans="7:8" ht="20.25">
      <c r="G3" s="17" t="s">
        <v>64</v>
      </c>
      <c r="H3" s="17"/>
    </row>
    <row r="36" spans="3:7" ht="12.75">
      <c r="C36" s="5" t="s">
        <v>27</v>
      </c>
      <c r="D36" s="5" t="s">
        <v>24</v>
      </c>
      <c r="E36" s="5" t="s">
        <v>7</v>
      </c>
      <c r="F36" s="5" t="s">
        <v>8</v>
      </c>
      <c r="G36" s="5" t="s">
        <v>65</v>
      </c>
    </row>
    <row r="37" spans="3:7" ht="12.75">
      <c r="C37" s="4">
        <v>243053</v>
      </c>
      <c r="D37" s="4">
        <v>136473</v>
      </c>
      <c r="E37" s="4">
        <v>138195</v>
      </c>
      <c r="F37" s="4">
        <v>173280.66666666666</v>
      </c>
      <c r="G37" s="4">
        <v>214800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C66" sqref="C66"/>
    </sheetView>
  </sheetViews>
  <sheetFormatPr defaultColWidth="9.140625" defaultRowHeight="12.75"/>
  <cols>
    <col min="1" max="1" width="4.57421875" style="0" customWidth="1"/>
    <col min="2" max="2" width="41.28125" style="0" bestFit="1" customWidth="1"/>
    <col min="3" max="5" width="14.28125" style="3" customWidth="1"/>
    <col min="6" max="6" width="13.140625" style="4" customWidth="1"/>
    <col min="8" max="8" width="10.57421875" style="0" customWidth="1"/>
  </cols>
  <sheetData>
    <row r="1" spans="1:2" ht="12.75">
      <c r="A1" s="2" t="s">
        <v>0</v>
      </c>
      <c r="B1" s="2"/>
    </row>
    <row r="2" spans="1:9" ht="12.75">
      <c r="A2" s="2" t="s">
        <v>1</v>
      </c>
      <c r="B2" s="2"/>
      <c r="H2" s="39"/>
      <c r="I2" s="18"/>
    </row>
    <row r="3" spans="1:2" ht="12.75">
      <c r="A3" s="2" t="s">
        <v>2</v>
      </c>
      <c r="B3" s="2"/>
    </row>
    <row r="4" spans="1:2" ht="12.75">
      <c r="A4" s="2" t="s">
        <v>3</v>
      </c>
      <c r="B4" s="2"/>
    </row>
    <row r="8" spans="2:7" ht="12.75">
      <c r="B8" s="2" t="s">
        <v>98</v>
      </c>
      <c r="C8" s="5"/>
      <c r="D8" s="5"/>
      <c r="E8" s="5"/>
      <c r="F8" s="6"/>
      <c r="G8" s="2"/>
    </row>
    <row r="11" spans="1:5" ht="12.75">
      <c r="A11" s="2" t="s">
        <v>29</v>
      </c>
      <c r="B11" s="2"/>
      <c r="C11" s="5"/>
      <c r="D11" s="5"/>
      <c r="E11" s="5"/>
    </row>
    <row r="12" spans="1:6" ht="12.75">
      <c r="A12" s="2" t="s">
        <v>6</v>
      </c>
      <c r="B12" s="2"/>
      <c r="C12" s="28" t="s">
        <v>8</v>
      </c>
      <c r="D12" s="28" t="s">
        <v>65</v>
      </c>
      <c r="E12" s="32" t="s">
        <v>77</v>
      </c>
      <c r="F12" s="10" t="s">
        <v>87</v>
      </c>
    </row>
    <row r="13" spans="1:7" ht="12.75">
      <c r="A13" s="7">
        <v>1</v>
      </c>
      <c r="B13" s="7" t="s">
        <v>5</v>
      </c>
      <c r="C13" s="8">
        <v>3799400</v>
      </c>
      <c r="D13" s="26">
        <v>4045282.21</v>
      </c>
      <c r="E13" s="33">
        <v>4368905</v>
      </c>
      <c r="F13" s="22">
        <v>4364179</v>
      </c>
      <c r="G13" t="s">
        <v>92</v>
      </c>
    </row>
    <row r="14" spans="1:6" ht="12.75">
      <c r="A14" s="7">
        <v>2</v>
      </c>
      <c r="B14" s="7" t="s">
        <v>9</v>
      </c>
      <c r="C14" s="8">
        <v>9645</v>
      </c>
      <c r="D14" s="26">
        <v>9600</v>
      </c>
      <c r="E14" s="33">
        <v>10000</v>
      </c>
      <c r="F14" s="8">
        <v>10000</v>
      </c>
    </row>
    <row r="15" spans="1:7" ht="12.75">
      <c r="A15" s="7"/>
      <c r="B15" s="7" t="s">
        <v>10</v>
      </c>
      <c r="C15" s="8">
        <v>167046</v>
      </c>
      <c r="D15" s="26">
        <v>242000</v>
      </c>
      <c r="E15" s="33">
        <v>250192</v>
      </c>
      <c r="F15" s="22">
        <v>331000</v>
      </c>
      <c r="G15" t="s">
        <v>88</v>
      </c>
    </row>
    <row r="16" spans="1:6" ht="12.75">
      <c r="A16" s="7">
        <v>4</v>
      </c>
      <c r="B16" s="7" t="s">
        <v>25</v>
      </c>
      <c r="C16" s="8">
        <v>14599</v>
      </c>
      <c r="D16" s="26">
        <v>15000</v>
      </c>
      <c r="E16" s="33">
        <v>15000</v>
      </c>
      <c r="F16" s="8">
        <v>15000</v>
      </c>
    </row>
    <row r="17" spans="1:6" ht="12.75">
      <c r="A17" s="7">
        <v>5</v>
      </c>
      <c r="B17" s="7" t="s">
        <v>11</v>
      </c>
      <c r="C17" s="8">
        <v>14248</v>
      </c>
      <c r="D17" s="26">
        <v>15000</v>
      </c>
      <c r="E17" s="33">
        <v>15000</v>
      </c>
      <c r="F17" s="8">
        <v>15000</v>
      </c>
    </row>
    <row r="18" spans="1:6" ht="12.75">
      <c r="A18" s="7">
        <v>6</v>
      </c>
      <c r="B18" s="7" t="s">
        <v>12</v>
      </c>
      <c r="C18" s="8">
        <v>88491.6</v>
      </c>
      <c r="D18" s="26">
        <v>10000</v>
      </c>
      <c r="E18" s="33">
        <v>10000</v>
      </c>
      <c r="F18" s="8">
        <v>10000</v>
      </c>
    </row>
    <row r="19" spans="1:6" ht="12.75">
      <c r="A19" s="7">
        <v>7</v>
      </c>
      <c r="B19" s="7" t="s">
        <v>13</v>
      </c>
      <c r="C19" s="8">
        <v>22029</v>
      </c>
      <c r="D19" s="26">
        <v>10000</v>
      </c>
      <c r="E19" s="33">
        <v>13000</v>
      </c>
      <c r="F19" s="8">
        <v>13000</v>
      </c>
    </row>
    <row r="20" spans="1:6" ht="12.75">
      <c r="A20" s="7">
        <v>8</v>
      </c>
      <c r="B20" s="7" t="s">
        <v>17</v>
      </c>
      <c r="C20" s="8">
        <v>620</v>
      </c>
      <c r="D20" s="26">
        <v>0</v>
      </c>
      <c r="E20" s="33">
        <v>0</v>
      </c>
      <c r="F20" s="8">
        <v>0</v>
      </c>
    </row>
    <row r="21" spans="1:6" ht="12.75">
      <c r="A21" s="7">
        <v>9</v>
      </c>
      <c r="B21" s="7" t="s">
        <v>18</v>
      </c>
      <c r="C21" s="8">
        <v>21555</v>
      </c>
      <c r="D21" s="26">
        <v>0</v>
      </c>
      <c r="E21" s="33">
        <v>0</v>
      </c>
      <c r="F21" s="8">
        <v>0</v>
      </c>
    </row>
    <row r="22" spans="1:6" ht="12.75">
      <c r="A22" s="7">
        <v>10</v>
      </c>
      <c r="B22" s="7" t="s">
        <v>14</v>
      </c>
      <c r="C22" s="8">
        <v>3675</v>
      </c>
      <c r="D22" s="26">
        <v>3675</v>
      </c>
      <c r="E22" s="33">
        <v>3675</v>
      </c>
      <c r="F22" s="8">
        <v>3675</v>
      </c>
    </row>
    <row r="23" spans="1:6" ht="12.75">
      <c r="A23" s="7">
        <v>11</v>
      </c>
      <c r="B23" s="7" t="s">
        <v>15</v>
      </c>
      <c r="C23" s="8">
        <v>4113</v>
      </c>
      <c r="D23" s="26">
        <v>4113</v>
      </c>
      <c r="E23" s="33">
        <v>4113</v>
      </c>
      <c r="F23" s="8">
        <v>4113</v>
      </c>
    </row>
    <row r="24" spans="1:7" ht="12.75">
      <c r="A24" s="7">
        <v>12</v>
      </c>
      <c r="B24" s="7" t="s">
        <v>16</v>
      </c>
      <c r="C24" s="8">
        <v>193660.25</v>
      </c>
      <c r="D24" s="26">
        <v>203000</v>
      </c>
      <c r="E24" s="33">
        <v>205000</v>
      </c>
      <c r="F24" s="22">
        <v>203000</v>
      </c>
      <c r="G24" t="s">
        <v>89</v>
      </c>
    </row>
    <row r="25" spans="1:7" ht="12.75">
      <c r="A25" s="7">
        <v>13</v>
      </c>
      <c r="B25" s="7" t="s">
        <v>19</v>
      </c>
      <c r="C25" s="8">
        <v>46000</v>
      </c>
      <c r="D25" s="26">
        <v>47000</v>
      </c>
      <c r="E25" s="33">
        <v>58000</v>
      </c>
      <c r="F25" s="22">
        <v>57500</v>
      </c>
      <c r="G25" t="s">
        <v>90</v>
      </c>
    </row>
    <row r="26" spans="1:6" ht="12.75">
      <c r="A26" s="7">
        <v>14</v>
      </c>
      <c r="B26" s="7" t="s">
        <v>20</v>
      </c>
      <c r="C26" s="8">
        <v>139226.3</v>
      </c>
      <c r="D26" s="26">
        <v>10000</v>
      </c>
      <c r="E26" s="33">
        <v>0</v>
      </c>
      <c r="F26" s="8">
        <v>0</v>
      </c>
    </row>
    <row r="27" spans="1:6" ht="12.75">
      <c r="A27" s="7">
        <v>15</v>
      </c>
      <c r="B27" s="7" t="s">
        <v>28</v>
      </c>
      <c r="C27" s="8">
        <v>0</v>
      </c>
      <c r="D27" s="26">
        <v>0</v>
      </c>
      <c r="E27" s="33">
        <v>0</v>
      </c>
      <c r="F27" s="8">
        <v>0</v>
      </c>
    </row>
    <row r="28" spans="1:7" ht="12.75">
      <c r="A28" s="7">
        <v>16</v>
      </c>
      <c r="B28" s="7" t="s">
        <v>21</v>
      </c>
      <c r="C28" s="8">
        <v>12400</v>
      </c>
      <c r="D28" s="26">
        <v>14000</v>
      </c>
      <c r="E28" s="33">
        <v>15000</v>
      </c>
      <c r="F28" s="22">
        <v>12500</v>
      </c>
      <c r="G28" t="s">
        <v>91</v>
      </c>
    </row>
    <row r="29" spans="1:7" ht="12.75">
      <c r="A29" s="7">
        <v>17</v>
      </c>
      <c r="B29" s="7" t="s">
        <v>22</v>
      </c>
      <c r="C29" s="8">
        <v>46000</v>
      </c>
      <c r="D29" s="26">
        <v>58750</v>
      </c>
      <c r="E29" s="33">
        <v>60000</v>
      </c>
      <c r="F29" s="22">
        <v>57500</v>
      </c>
      <c r="G29" t="s">
        <v>90</v>
      </c>
    </row>
    <row r="30" spans="1:6" ht="12.75">
      <c r="A30" s="7">
        <v>18</v>
      </c>
      <c r="B30" s="7" t="s">
        <v>23</v>
      </c>
      <c r="C30" s="8">
        <v>10003.45</v>
      </c>
      <c r="D30" s="26">
        <v>10800</v>
      </c>
      <c r="E30" s="33">
        <v>11000</v>
      </c>
      <c r="F30" s="22">
        <v>5000</v>
      </c>
    </row>
    <row r="31" spans="1:6" ht="12.75">
      <c r="A31" s="7">
        <v>19</v>
      </c>
      <c r="B31" s="7" t="s">
        <v>26</v>
      </c>
      <c r="C31" s="8">
        <v>6000</v>
      </c>
      <c r="D31" s="26">
        <v>5220</v>
      </c>
      <c r="E31" s="33">
        <v>3750</v>
      </c>
      <c r="F31" s="8">
        <v>3750</v>
      </c>
    </row>
    <row r="32" spans="1:6" ht="12.75">
      <c r="A32" s="7"/>
      <c r="B32" s="9" t="s">
        <v>50</v>
      </c>
      <c r="C32" s="10">
        <f>SUM(C13:C31)</f>
        <v>4598711.6</v>
      </c>
      <c r="D32" s="27">
        <f>SUM(D13:D31)</f>
        <v>4703440.21</v>
      </c>
      <c r="E32" s="34">
        <f>SUM(E13:E31)</f>
        <v>5042635</v>
      </c>
      <c r="F32" s="10">
        <f>SUM(F13:F31)</f>
        <v>5105217</v>
      </c>
    </row>
    <row r="33" spans="3:5" ht="12.75">
      <c r="C33" s="4"/>
      <c r="D33" s="4"/>
      <c r="E33" s="4"/>
    </row>
    <row r="34" spans="3:5" ht="12.75">
      <c r="C34" s="6"/>
      <c r="D34" s="6"/>
      <c r="E34" s="20"/>
    </row>
    <row r="37" spans="1:2" ht="12.75">
      <c r="A37" s="2" t="s">
        <v>29</v>
      </c>
      <c r="B37" s="2"/>
    </row>
    <row r="38" spans="1:6" ht="12.75">
      <c r="A38" s="2" t="s">
        <v>30</v>
      </c>
      <c r="B38" s="2"/>
      <c r="C38" s="28" t="s">
        <v>8</v>
      </c>
      <c r="D38" s="28" t="s">
        <v>65</v>
      </c>
      <c r="E38" s="32" t="s">
        <v>86</v>
      </c>
      <c r="F38" s="10" t="s">
        <v>87</v>
      </c>
    </row>
    <row r="39" spans="1:7" ht="12.75">
      <c r="A39" s="7">
        <v>1</v>
      </c>
      <c r="B39" s="7" t="s">
        <v>31</v>
      </c>
      <c r="C39" s="8">
        <v>238320</v>
      </c>
      <c r="D39" s="8">
        <v>242160</v>
      </c>
      <c r="E39" s="33">
        <v>242640</v>
      </c>
      <c r="F39" s="8">
        <v>162180</v>
      </c>
      <c r="G39" s="14" t="s">
        <v>93</v>
      </c>
    </row>
    <row r="40" spans="1:6" ht="12.75">
      <c r="A40" s="7">
        <v>2</v>
      </c>
      <c r="B40" s="7" t="s">
        <v>32</v>
      </c>
      <c r="C40" s="8">
        <v>4000</v>
      </c>
      <c r="D40" s="8">
        <v>4000</v>
      </c>
      <c r="E40" s="33">
        <v>0</v>
      </c>
      <c r="F40" s="8">
        <v>0</v>
      </c>
    </row>
    <row r="41" spans="1:7" ht="12.75">
      <c r="A41" s="7">
        <v>3</v>
      </c>
      <c r="B41" s="7" t="s">
        <v>33</v>
      </c>
      <c r="C41" s="8">
        <v>45000</v>
      </c>
      <c r="D41" s="8">
        <v>45000</v>
      </c>
      <c r="E41" s="33">
        <v>45000</v>
      </c>
      <c r="F41" s="8">
        <v>50000</v>
      </c>
      <c r="G41" t="s">
        <v>94</v>
      </c>
    </row>
    <row r="42" spans="1:6" ht="12.75">
      <c r="A42" s="7">
        <v>4</v>
      </c>
      <c r="B42" s="7" t="s">
        <v>34</v>
      </c>
      <c r="C42" s="8">
        <v>155000</v>
      </c>
      <c r="D42" s="8">
        <v>160000</v>
      </c>
      <c r="E42" s="33">
        <v>165000</v>
      </c>
      <c r="F42" s="8">
        <v>165000</v>
      </c>
    </row>
    <row r="43" spans="1:7" ht="12.75">
      <c r="A43" s="7">
        <v>5</v>
      </c>
      <c r="B43" s="7" t="s">
        <v>35</v>
      </c>
      <c r="C43" s="8">
        <v>110000</v>
      </c>
      <c r="D43" s="8">
        <v>130000</v>
      </c>
      <c r="E43" s="33">
        <v>280347</v>
      </c>
      <c r="F43" s="8">
        <v>260000</v>
      </c>
      <c r="G43" t="s">
        <v>95</v>
      </c>
    </row>
    <row r="44" spans="1:6" ht="12.75">
      <c r="A44" s="7">
        <v>6</v>
      </c>
      <c r="B44" s="7" t="s">
        <v>36</v>
      </c>
      <c r="C44" s="8">
        <v>5000</v>
      </c>
      <c r="D44" s="8">
        <v>7000</v>
      </c>
      <c r="E44" s="33">
        <v>7000</v>
      </c>
      <c r="F44" s="8">
        <v>0</v>
      </c>
    </row>
    <row r="45" spans="1:6" ht="12.75">
      <c r="A45" s="7">
        <v>7</v>
      </c>
      <c r="B45" s="7" t="s">
        <v>37</v>
      </c>
      <c r="C45" s="8">
        <v>2500</v>
      </c>
      <c r="D45" s="8">
        <v>3500</v>
      </c>
      <c r="E45" s="33">
        <v>8000</v>
      </c>
      <c r="F45" s="8">
        <v>8000</v>
      </c>
    </row>
    <row r="46" spans="1:6" ht="12.75">
      <c r="A46" s="7">
        <v>8</v>
      </c>
      <c r="B46" s="7" t="s">
        <v>38</v>
      </c>
      <c r="C46" s="8">
        <v>8500</v>
      </c>
      <c r="D46" s="8">
        <v>8500</v>
      </c>
      <c r="E46" s="33">
        <v>7000</v>
      </c>
      <c r="F46" s="8">
        <v>6800</v>
      </c>
    </row>
    <row r="47" spans="1:6" ht="12.75">
      <c r="A47" s="7">
        <v>9</v>
      </c>
      <c r="B47" s="7" t="s">
        <v>39</v>
      </c>
      <c r="C47" s="8">
        <v>7000</v>
      </c>
      <c r="D47" s="8">
        <v>7000</v>
      </c>
      <c r="E47" s="33">
        <v>5000</v>
      </c>
      <c r="F47" s="8">
        <v>5000</v>
      </c>
    </row>
    <row r="48" spans="1:6" ht="12.75">
      <c r="A48" s="7">
        <v>10</v>
      </c>
      <c r="B48" s="7" t="s">
        <v>40</v>
      </c>
      <c r="C48" s="8">
        <v>5100</v>
      </c>
      <c r="D48" s="8">
        <v>5100</v>
      </c>
      <c r="E48" s="33">
        <v>5100</v>
      </c>
      <c r="F48" s="8">
        <v>5100</v>
      </c>
    </row>
    <row r="49" spans="1:7" ht="12.75">
      <c r="A49" s="7">
        <v>11</v>
      </c>
      <c r="B49" s="7" t="s">
        <v>41</v>
      </c>
      <c r="C49" s="8">
        <v>10000</v>
      </c>
      <c r="D49" s="8">
        <v>15000</v>
      </c>
      <c r="E49" s="33">
        <v>22000</v>
      </c>
      <c r="F49" s="8">
        <v>15000</v>
      </c>
      <c r="G49" t="s">
        <v>99</v>
      </c>
    </row>
    <row r="50" spans="1:7" ht="12.75">
      <c r="A50" s="7">
        <v>12</v>
      </c>
      <c r="B50" s="7" t="s">
        <v>42</v>
      </c>
      <c r="C50" s="8">
        <v>5000</v>
      </c>
      <c r="D50" s="8">
        <v>5000</v>
      </c>
      <c r="E50" s="33">
        <v>5000</v>
      </c>
      <c r="F50" s="8">
        <v>1000</v>
      </c>
      <c r="G50" t="s">
        <v>100</v>
      </c>
    </row>
    <row r="51" spans="1:6" ht="12.75">
      <c r="A51" s="7">
        <v>13</v>
      </c>
      <c r="B51" s="21" t="s">
        <v>71</v>
      </c>
      <c r="C51" s="22">
        <v>5500</v>
      </c>
      <c r="D51" s="22">
        <v>5500</v>
      </c>
      <c r="E51" s="35">
        <v>5500</v>
      </c>
      <c r="F51" s="8">
        <v>5500</v>
      </c>
    </row>
    <row r="52" spans="1:7" ht="12.75">
      <c r="A52" s="7">
        <v>14</v>
      </c>
      <c r="B52" s="21" t="s">
        <v>72</v>
      </c>
      <c r="C52" s="8">
        <v>4900</v>
      </c>
      <c r="D52" s="22">
        <v>5600</v>
      </c>
      <c r="E52" s="35">
        <v>15000</v>
      </c>
      <c r="F52" s="8">
        <v>12000</v>
      </c>
      <c r="G52" t="s">
        <v>101</v>
      </c>
    </row>
    <row r="53" spans="1:6" ht="12.75">
      <c r="A53" s="7">
        <v>15</v>
      </c>
      <c r="B53" s="21" t="s">
        <v>73</v>
      </c>
      <c r="C53" s="8">
        <v>9000</v>
      </c>
      <c r="D53" s="22">
        <v>9500</v>
      </c>
      <c r="E53" s="35">
        <v>0</v>
      </c>
      <c r="F53" s="8">
        <v>0</v>
      </c>
    </row>
    <row r="54" spans="1:6" ht="12.75">
      <c r="A54" s="7"/>
      <c r="B54" s="9" t="s">
        <v>50</v>
      </c>
      <c r="C54" s="10">
        <f>SUM(C39:C53)</f>
        <v>614820</v>
      </c>
      <c r="D54" s="10">
        <f>SUM(D39:D53)</f>
        <v>652860</v>
      </c>
      <c r="E54" s="34">
        <f>SUM(E39:E53)</f>
        <v>812587</v>
      </c>
      <c r="F54" s="10">
        <f>SUM(F39:F53)</f>
        <v>695580</v>
      </c>
    </row>
    <row r="55" spans="1:5" ht="12.75">
      <c r="A55" s="18"/>
      <c r="B55" s="19"/>
      <c r="C55" s="20"/>
      <c r="D55" s="20"/>
      <c r="E55" s="20"/>
    </row>
    <row r="56" spans="1:5" ht="12.75">
      <c r="A56" s="18"/>
      <c r="B56" s="19"/>
      <c r="C56" s="20"/>
      <c r="D56" s="20"/>
      <c r="E56" s="20"/>
    </row>
    <row r="57" spans="1:5" ht="12.75">
      <c r="A57" s="19" t="s">
        <v>29</v>
      </c>
      <c r="B57" s="19"/>
      <c r="C57" s="20"/>
      <c r="D57" s="20"/>
      <c r="E57" s="20"/>
    </row>
    <row r="58" spans="1:6" ht="12.75">
      <c r="A58" s="19" t="s">
        <v>80</v>
      </c>
      <c r="B58" s="19"/>
      <c r="C58" s="10"/>
      <c r="D58" s="10"/>
      <c r="E58" s="34" t="s">
        <v>86</v>
      </c>
      <c r="F58" s="34" t="s">
        <v>96</v>
      </c>
    </row>
    <row r="59" spans="1:7" ht="12.75">
      <c r="A59" s="7">
        <v>1</v>
      </c>
      <c r="B59" s="23" t="s">
        <v>81</v>
      </c>
      <c r="C59" s="24"/>
      <c r="D59" s="24"/>
      <c r="E59" s="36">
        <v>30000</v>
      </c>
      <c r="F59" s="36">
        <v>30000</v>
      </c>
      <c r="G59" t="s">
        <v>102</v>
      </c>
    </row>
    <row r="60" spans="1:6" ht="12.75">
      <c r="A60" s="7">
        <v>2</v>
      </c>
      <c r="B60" s="23" t="s">
        <v>82</v>
      </c>
      <c r="C60" s="24"/>
      <c r="D60" s="24"/>
      <c r="E60" s="36">
        <v>2000</v>
      </c>
      <c r="F60" s="36">
        <v>2000</v>
      </c>
    </row>
    <row r="61" spans="1:6" ht="12.75">
      <c r="A61" s="7">
        <v>3</v>
      </c>
      <c r="B61" s="23" t="s">
        <v>83</v>
      </c>
      <c r="C61" s="24"/>
      <c r="D61" s="24"/>
      <c r="E61" s="36">
        <v>2000</v>
      </c>
      <c r="F61" s="36">
        <v>2000</v>
      </c>
    </row>
    <row r="62" spans="1:6" ht="12.75">
      <c r="A62" s="25">
        <v>4</v>
      </c>
      <c r="B62" s="23" t="s">
        <v>84</v>
      </c>
      <c r="C62" s="24"/>
      <c r="D62" s="24"/>
      <c r="E62" s="36">
        <v>2000</v>
      </c>
      <c r="F62" s="36">
        <v>2000</v>
      </c>
    </row>
    <row r="63" spans="1:6" ht="12.75">
      <c r="A63" s="7"/>
      <c r="B63" s="9" t="s">
        <v>85</v>
      </c>
      <c r="C63" s="10"/>
      <c r="D63" s="10"/>
      <c r="E63" s="34">
        <f>SUM(E59:E62)</f>
        <v>36000</v>
      </c>
      <c r="F63" s="34">
        <f>SUM(F59:F62)</f>
        <v>36000</v>
      </c>
    </row>
    <row r="73" spans="1:2" ht="12.75">
      <c r="A73" s="2" t="s">
        <v>29</v>
      </c>
      <c r="B73" s="2"/>
    </row>
    <row r="74" spans="1:2" ht="12.75">
      <c r="A74" s="2" t="s">
        <v>43</v>
      </c>
      <c r="B74" s="2"/>
    </row>
    <row r="75" spans="3:6" ht="12.75">
      <c r="C75" s="28" t="s">
        <v>8</v>
      </c>
      <c r="D75" s="28" t="s">
        <v>65</v>
      </c>
      <c r="E75" s="32" t="s">
        <v>86</v>
      </c>
      <c r="F75" s="10" t="s">
        <v>97</v>
      </c>
    </row>
    <row r="76" spans="1:6" ht="12.75">
      <c r="A76" s="7">
        <v>1</v>
      </c>
      <c r="B76" s="7" t="s">
        <v>44</v>
      </c>
      <c r="C76" s="8">
        <v>87250</v>
      </c>
      <c r="D76" s="8">
        <v>120000</v>
      </c>
      <c r="E76" s="33">
        <v>150000</v>
      </c>
      <c r="F76" s="8">
        <v>140000</v>
      </c>
    </row>
    <row r="77" spans="1:6" ht="12.75">
      <c r="A77" s="7">
        <v>2</v>
      </c>
      <c r="B77" s="7" t="s">
        <v>45</v>
      </c>
      <c r="C77" s="8">
        <v>6480</v>
      </c>
      <c r="D77" s="8">
        <v>6500</v>
      </c>
      <c r="E77" s="33">
        <v>6900</v>
      </c>
      <c r="F77" s="8">
        <v>6600</v>
      </c>
    </row>
    <row r="78" spans="1:6" ht="12.75">
      <c r="A78" s="7">
        <v>3</v>
      </c>
      <c r="B78" s="7" t="s">
        <v>46</v>
      </c>
      <c r="C78" s="8">
        <v>75000</v>
      </c>
      <c r="D78" s="8">
        <v>79000</v>
      </c>
      <c r="E78" s="33">
        <v>35000</v>
      </c>
      <c r="F78" s="8">
        <v>35000</v>
      </c>
    </row>
    <row r="79" spans="1:6" ht="12.75">
      <c r="A79" s="7">
        <v>4</v>
      </c>
      <c r="B79" s="7" t="s">
        <v>47</v>
      </c>
      <c r="C79" s="8">
        <v>0</v>
      </c>
      <c r="D79" s="8">
        <v>0</v>
      </c>
      <c r="E79" s="33">
        <v>0</v>
      </c>
      <c r="F79" s="8">
        <v>0</v>
      </c>
    </row>
    <row r="80" spans="1:7" ht="12.75">
      <c r="A80" s="7">
        <v>5</v>
      </c>
      <c r="B80" s="7" t="s">
        <v>48</v>
      </c>
      <c r="C80" s="8">
        <v>4051</v>
      </c>
      <c r="D80" s="8">
        <v>8500</v>
      </c>
      <c r="E80" s="33">
        <v>9000</v>
      </c>
      <c r="F80" s="8">
        <v>9500</v>
      </c>
      <c r="G80" t="s">
        <v>103</v>
      </c>
    </row>
    <row r="81" spans="1:6" ht="12.75">
      <c r="A81" s="7">
        <v>6</v>
      </c>
      <c r="B81" s="7" t="s">
        <v>49</v>
      </c>
      <c r="C81" s="8">
        <v>500</v>
      </c>
      <c r="D81" s="8">
        <v>800</v>
      </c>
      <c r="E81" s="33">
        <v>1200</v>
      </c>
      <c r="F81" s="8">
        <v>1200</v>
      </c>
    </row>
    <row r="82" spans="1:6" ht="12.75">
      <c r="A82" s="7"/>
      <c r="B82" s="9" t="s">
        <v>50</v>
      </c>
      <c r="C82" s="10">
        <f>SUM(C76:C81)</f>
        <v>173281</v>
      </c>
      <c r="D82" s="10">
        <f>SUM(D76:D81)</f>
        <v>214800</v>
      </c>
      <c r="E82" s="34">
        <f>SUM(E76:E81)</f>
        <v>202100</v>
      </c>
      <c r="F82" s="10">
        <f>SUM(F76:F81)</f>
        <v>192300</v>
      </c>
    </row>
    <row r="83" spans="1:5" ht="12.75">
      <c r="A83" s="18"/>
      <c r="B83" s="19"/>
      <c r="C83" s="20"/>
      <c r="D83" s="20"/>
      <c r="E83" s="20"/>
    </row>
    <row r="84" spans="1:5" ht="12.75">
      <c r="A84" s="18"/>
      <c r="B84" s="19"/>
      <c r="C84" s="20"/>
      <c r="D84" s="20"/>
      <c r="E84" s="20"/>
    </row>
    <row r="85" spans="1:5" ht="12.75">
      <c r="A85" s="18"/>
      <c r="B85" s="19"/>
      <c r="C85" s="20"/>
      <c r="D85" s="20"/>
      <c r="E85" s="20"/>
    </row>
    <row r="86" spans="1:5" ht="12.75">
      <c r="A86" s="18"/>
      <c r="B86" s="19"/>
      <c r="C86" s="20"/>
      <c r="D86" s="20"/>
      <c r="E86" s="20"/>
    </row>
    <row r="87" spans="3:6" ht="12.75">
      <c r="C87" s="28" t="s">
        <v>8</v>
      </c>
      <c r="D87" s="28" t="s">
        <v>65</v>
      </c>
      <c r="E87" s="32" t="s">
        <v>86</v>
      </c>
      <c r="F87" s="10" t="s">
        <v>87</v>
      </c>
    </row>
    <row r="88" spans="2:6" ht="12.75">
      <c r="B88" s="29" t="s">
        <v>56</v>
      </c>
      <c r="C88" s="10">
        <f>C34+C54+C82</f>
        <v>788101</v>
      </c>
      <c r="D88" s="10">
        <f>D32+D54+D82</f>
        <v>5571100.21</v>
      </c>
      <c r="E88" s="34">
        <f>E32+E54+E63+E82</f>
        <v>6093322</v>
      </c>
      <c r="F88" s="10">
        <f>F32+F54+F63+F82</f>
        <v>6029097</v>
      </c>
    </row>
    <row r="89" spans="1:6" ht="12.75">
      <c r="A89" s="4"/>
      <c r="B89" s="30" t="s">
        <v>57</v>
      </c>
      <c r="C89" s="11">
        <v>5337412</v>
      </c>
      <c r="D89" s="11">
        <v>5541100</v>
      </c>
      <c r="E89" s="37">
        <v>6090000</v>
      </c>
      <c r="F89" s="10">
        <v>6025000</v>
      </c>
    </row>
    <row r="90" spans="1:6" ht="12.75">
      <c r="A90" s="4"/>
      <c r="B90" s="30" t="s">
        <v>58</v>
      </c>
      <c r="C90" s="11">
        <v>30000</v>
      </c>
      <c r="D90" s="11">
        <f>D88-D89</f>
        <v>30000.209999999963</v>
      </c>
      <c r="E90" s="37">
        <f>E88-E89</f>
        <v>3322</v>
      </c>
      <c r="F90" s="10">
        <f>F88-F89</f>
        <v>4097</v>
      </c>
    </row>
    <row r="91" spans="2:6" ht="12.75">
      <c r="B91" s="12"/>
      <c r="C91" s="31" t="s">
        <v>61</v>
      </c>
      <c r="D91" s="31" t="s">
        <v>61</v>
      </c>
      <c r="E91" s="38" t="s">
        <v>61</v>
      </c>
      <c r="F91" s="38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4.57421875" style="0" customWidth="1"/>
    <col min="2" max="2" width="40.421875" style="0" customWidth="1"/>
    <col min="3" max="6" width="13.140625" style="4" customWidth="1"/>
    <col min="7" max="7" width="31.28125" style="0" customWidth="1"/>
    <col min="8" max="8" width="10.57421875" style="0" customWidth="1"/>
  </cols>
  <sheetData>
    <row r="1" spans="1:2" ht="12.75">
      <c r="A1" s="2" t="s">
        <v>0</v>
      </c>
      <c r="B1" s="2"/>
    </row>
    <row r="2" spans="1:9" ht="12.75">
      <c r="A2" s="2" t="s">
        <v>1</v>
      </c>
      <c r="B2" s="2"/>
      <c r="H2" s="39"/>
      <c r="I2" s="18"/>
    </row>
    <row r="3" spans="1:2" ht="12.75">
      <c r="A3" s="2" t="s">
        <v>2</v>
      </c>
      <c r="B3" s="2"/>
    </row>
    <row r="4" spans="1:2" ht="12.75">
      <c r="A4" s="2" t="s">
        <v>3</v>
      </c>
      <c r="B4" s="2"/>
    </row>
    <row r="8" spans="2:7" ht="12.75">
      <c r="B8" s="2" t="s">
        <v>119</v>
      </c>
      <c r="C8" s="6"/>
      <c r="D8" s="6"/>
      <c r="E8" s="6"/>
      <c r="F8" s="6"/>
      <c r="G8" s="2"/>
    </row>
    <row r="11" spans="1:2" ht="12.75">
      <c r="A11" s="2" t="s">
        <v>29</v>
      </c>
      <c r="B11" s="2"/>
    </row>
    <row r="12" spans="1:7" ht="12.75">
      <c r="A12" s="2" t="s">
        <v>6</v>
      </c>
      <c r="B12" s="2"/>
      <c r="C12" s="10" t="s">
        <v>105</v>
      </c>
      <c r="D12" s="10" t="s">
        <v>108</v>
      </c>
      <c r="E12" s="10" t="s">
        <v>113</v>
      </c>
      <c r="F12" s="10" t="s">
        <v>121</v>
      </c>
      <c r="G12" s="34" t="s">
        <v>144</v>
      </c>
    </row>
    <row r="13" spans="1:7" ht="27" customHeight="1">
      <c r="A13" s="7">
        <v>1</v>
      </c>
      <c r="B13" s="7" t="s">
        <v>5</v>
      </c>
      <c r="C13" s="22">
        <v>4228372</v>
      </c>
      <c r="D13" s="22">
        <v>4346766</v>
      </c>
      <c r="E13" s="22">
        <v>4285269</v>
      </c>
      <c r="F13" s="22">
        <v>4306696</v>
      </c>
      <c r="G13" s="43" t="s">
        <v>132</v>
      </c>
    </row>
    <row r="14" spans="1:7" ht="12.75">
      <c r="A14" s="7">
        <v>2</v>
      </c>
      <c r="B14" s="7" t="s">
        <v>9</v>
      </c>
      <c r="C14" s="8">
        <v>10000</v>
      </c>
      <c r="D14" s="8">
        <v>10000</v>
      </c>
      <c r="E14" s="8">
        <v>10000</v>
      </c>
      <c r="F14" s="8">
        <v>10000</v>
      </c>
      <c r="G14" s="7" t="s">
        <v>140</v>
      </c>
    </row>
    <row r="15" spans="1:7" ht="12.75">
      <c r="A15" s="7">
        <v>3</v>
      </c>
      <c r="B15" s="7" t="s">
        <v>10</v>
      </c>
      <c r="C15" s="22">
        <v>219895</v>
      </c>
      <c r="D15" s="22">
        <v>234000</v>
      </c>
      <c r="E15" s="22">
        <v>250150</v>
      </c>
      <c r="F15" s="22">
        <v>250150</v>
      </c>
      <c r="G15" s="7" t="s">
        <v>133</v>
      </c>
    </row>
    <row r="16" spans="1:7" ht="12.75">
      <c r="A16" s="7">
        <v>4</v>
      </c>
      <c r="B16" s="7" t="s">
        <v>25</v>
      </c>
      <c r="C16" s="8">
        <v>15000</v>
      </c>
      <c r="D16" s="8">
        <v>15000</v>
      </c>
      <c r="E16" s="8">
        <v>15000</v>
      </c>
      <c r="F16" s="8">
        <v>15000</v>
      </c>
      <c r="G16" s="7" t="s">
        <v>140</v>
      </c>
    </row>
    <row r="17" spans="1:7" ht="12.75">
      <c r="A17" s="7">
        <v>5</v>
      </c>
      <c r="B17" s="7" t="s">
        <v>11</v>
      </c>
      <c r="C17" s="8">
        <v>15000</v>
      </c>
      <c r="D17" s="8">
        <v>15000</v>
      </c>
      <c r="E17" s="8">
        <v>15000</v>
      </c>
      <c r="F17" s="8">
        <v>15000</v>
      </c>
      <c r="G17" s="7" t="s">
        <v>140</v>
      </c>
    </row>
    <row r="18" spans="1:7" ht="12.75">
      <c r="A18" s="7">
        <v>6</v>
      </c>
      <c r="B18" s="7" t="s">
        <v>12</v>
      </c>
      <c r="C18" s="8">
        <v>10000</v>
      </c>
      <c r="D18" s="8">
        <v>89306</v>
      </c>
      <c r="E18" s="8">
        <v>20000</v>
      </c>
      <c r="F18" s="8">
        <v>10000</v>
      </c>
      <c r="G18" s="7" t="s">
        <v>140</v>
      </c>
    </row>
    <row r="19" spans="1:7" ht="12.75">
      <c r="A19" s="7">
        <v>7</v>
      </c>
      <c r="B19" s="7" t="s">
        <v>13</v>
      </c>
      <c r="C19" s="8">
        <v>13000</v>
      </c>
      <c r="D19" s="8">
        <v>26000</v>
      </c>
      <c r="E19" s="8">
        <v>26000</v>
      </c>
      <c r="F19" s="8">
        <v>0</v>
      </c>
      <c r="G19" s="7" t="s">
        <v>134</v>
      </c>
    </row>
    <row r="20" spans="1:7" ht="12.75">
      <c r="A20" s="7">
        <v>8</v>
      </c>
      <c r="B20" s="7" t="s">
        <v>14</v>
      </c>
      <c r="C20" s="8">
        <v>0</v>
      </c>
      <c r="D20" s="8">
        <v>0</v>
      </c>
      <c r="E20" s="8">
        <v>2049</v>
      </c>
      <c r="F20" s="8">
        <v>2049</v>
      </c>
      <c r="G20" s="7" t="s">
        <v>129</v>
      </c>
    </row>
    <row r="21" spans="1:7" ht="12.75">
      <c r="A21" s="7">
        <v>9</v>
      </c>
      <c r="B21" s="7" t="s">
        <v>15</v>
      </c>
      <c r="C21" s="8">
        <v>0</v>
      </c>
      <c r="D21" s="8">
        <v>0</v>
      </c>
      <c r="E21" s="8">
        <v>0</v>
      </c>
      <c r="F21" s="8">
        <v>0</v>
      </c>
      <c r="G21" s="7" t="s">
        <v>135</v>
      </c>
    </row>
    <row r="22" spans="1:7" ht="12.75">
      <c r="A22" s="7">
        <v>10</v>
      </c>
      <c r="B22" s="7" t="s">
        <v>16</v>
      </c>
      <c r="C22" s="22">
        <v>159075</v>
      </c>
      <c r="D22" s="22">
        <v>163000</v>
      </c>
      <c r="E22" s="22">
        <v>151416</v>
      </c>
      <c r="F22" s="22">
        <v>155045</v>
      </c>
      <c r="G22" s="7" t="s">
        <v>120</v>
      </c>
    </row>
    <row r="23" spans="1:7" ht="12.75">
      <c r="A23" s="7">
        <v>11</v>
      </c>
      <c r="B23" s="7" t="s">
        <v>19</v>
      </c>
      <c r="C23" s="22">
        <v>56250</v>
      </c>
      <c r="D23" s="22">
        <v>56250</v>
      </c>
      <c r="E23" s="22">
        <v>55000</v>
      </c>
      <c r="F23" s="22">
        <v>0</v>
      </c>
      <c r="G23" s="7" t="s">
        <v>130</v>
      </c>
    </row>
    <row r="24" spans="1:7" ht="12.75">
      <c r="A24" s="7">
        <v>12</v>
      </c>
      <c r="B24" s="7" t="s">
        <v>20</v>
      </c>
      <c r="C24" s="8">
        <v>0</v>
      </c>
      <c r="D24" s="8">
        <v>0</v>
      </c>
      <c r="E24" s="8">
        <v>0</v>
      </c>
      <c r="F24" s="8">
        <v>0</v>
      </c>
      <c r="G24" s="7" t="s">
        <v>135</v>
      </c>
    </row>
    <row r="25" spans="1:7" ht="12.75">
      <c r="A25" s="7">
        <v>13</v>
      </c>
      <c r="B25" s="7" t="s">
        <v>21</v>
      </c>
      <c r="C25" s="22">
        <v>12500</v>
      </c>
      <c r="D25" s="22">
        <v>12000</v>
      </c>
      <c r="E25" s="22">
        <v>12000</v>
      </c>
      <c r="F25" s="22">
        <v>12000</v>
      </c>
      <c r="G25" s="7" t="s">
        <v>109</v>
      </c>
    </row>
    <row r="26" spans="1:7" ht="12.75">
      <c r="A26" s="7">
        <v>14</v>
      </c>
      <c r="B26" s="7" t="s">
        <v>22</v>
      </c>
      <c r="C26" s="22">
        <v>0</v>
      </c>
      <c r="D26" s="22">
        <v>56250</v>
      </c>
      <c r="E26" s="22">
        <v>55000</v>
      </c>
      <c r="F26" s="22">
        <v>0</v>
      </c>
      <c r="G26" s="7" t="s">
        <v>130</v>
      </c>
    </row>
    <row r="27" spans="1:7" ht="12.75">
      <c r="A27" s="7">
        <v>15</v>
      </c>
      <c r="B27" s="7" t="s">
        <v>23</v>
      </c>
      <c r="C27" s="22">
        <v>4000</v>
      </c>
      <c r="D27" s="22">
        <v>8826</v>
      </c>
      <c r="E27" s="22">
        <v>8826</v>
      </c>
      <c r="F27" s="22">
        <v>11533</v>
      </c>
      <c r="G27" s="7" t="s">
        <v>110</v>
      </c>
    </row>
    <row r="28" spans="1:7" ht="12.75">
      <c r="A28" s="7">
        <v>16</v>
      </c>
      <c r="B28" s="7" t="s">
        <v>26</v>
      </c>
      <c r="C28" s="8">
        <v>0</v>
      </c>
      <c r="D28" s="8">
        <v>0</v>
      </c>
      <c r="E28" s="8">
        <v>0</v>
      </c>
      <c r="F28" s="8"/>
      <c r="G28" s="7" t="s">
        <v>135</v>
      </c>
    </row>
    <row r="29" spans="1:6" ht="12.75">
      <c r="A29" s="7"/>
      <c r="B29" s="9" t="s">
        <v>50</v>
      </c>
      <c r="C29" s="10">
        <f>SUM(C13:C28)</f>
        <v>4743092</v>
      </c>
      <c r="D29" s="10">
        <f>SUM(D13:D28)</f>
        <v>5032398</v>
      </c>
      <c r="E29" s="10">
        <f>SUM(E13:E28)</f>
        <v>4905710</v>
      </c>
      <c r="F29" s="10">
        <f>SUM(F13:F28)</f>
        <v>4787473</v>
      </c>
    </row>
    <row r="37" spans="1:2" ht="12.75">
      <c r="A37" s="2" t="s">
        <v>29</v>
      </c>
      <c r="B37" s="2"/>
    </row>
    <row r="38" spans="1:7" ht="12.75">
      <c r="A38" s="2" t="s">
        <v>30</v>
      </c>
      <c r="B38" s="2"/>
      <c r="C38" s="10" t="s">
        <v>105</v>
      </c>
      <c r="D38" s="10" t="s">
        <v>111</v>
      </c>
      <c r="E38" s="10" t="s">
        <v>114</v>
      </c>
      <c r="F38" s="10" t="s">
        <v>121</v>
      </c>
      <c r="G38" s="34" t="s">
        <v>144</v>
      </c>
    </row>
    <row r="39" spans="1:7" ht="12.75">
      <c r="A39" s="7">
        <v>1</v>
      </c>
      <c r="B39" s="7" t="s">
        <v>31</v>
      </c>
      <c r="C39" s="8">
        <v>186300</v>
      </c>
      <c r="D39" s="8">
        <v>157000</v>
      </c>
      <c r="E39" s="8">
        <v>157200</v>
      </c>
      <c r="F39" s="8">
        <v>98880</v>
      </c>
      <c r="G39" s="21" t="s">
        <v>122</v>
      </c>
    </row>
    <row r="40" spans="1:7" ht="12.75">
      <c r="A40" s="7">
        <v>2</v>
      </c>
      <c r="B40" s="7" t="s">
        <v>32</v>
      </c>
      <c r="C40" s="8">
        <v>0</v>
      </c>
      <c r="D40" s="8">
        <v>0</v>
      </c>
      <c r="E40" s="8">
        <v>0</v>
      </c>
      <c r="F40" s="8">
        <v>0</v>
      </c>
      <c r="G40" s="7" t="s">
        <v>131</v>
      </c>
    </row>
    <row r="41" spans="1:7" ht="12.75">
      <c r="A41" s="7">
        <v>3</v>
      </c>
      <c r="B41" s="7" t="s">
        <v>33</v>
      </c>
      <c r="C41" s="8">
        <v>55000</v>
      </c>
      <c r="D41" s="8">
        <v>56000</v>
      </c>
      <c r="E41" s="8">
        <v>58000</v>
      </c>
      <c r="F41" s="8">
        <v>58000</v>
      </c>
      <c r="G41" s="7" t="s">
        <v>141</v>
      </c>
    </row>
    <row r="42" spans="1:7" ht="12.75">
      <c r="A42" s="7">
        <v>4</v>
      </c>
      <c r="B42" s="7" t="s">
        <v>34</v>
      </c>
      <c r="C42" s="8">
        <v>165000</v>
      </c>
      <c r="D42" s="8">
        <v>180000</v>
      </c>
      <c r="E42" s="8">
        <v>185000</v>
      </c>
      <c r="F42" s="8">
        <v>180000</v>
      </c>
      <c r="G42" s="7" t="s">
        <v>112</v>
      </c>
    </row>
    <row r="43" spans="1:7" ht="12.75">
      <c r="A43" s="7">
        <v>5</v>
      </c>
      <c r="B43" s="7" t="s">
        <v>35</v>
      </c>
      <c r="C43" s="8">
        <v>233500</v>
      </c>
      <c r="D43" s="8">
        <v>211248</v>
      </c>
      <c r="E43" s="8">
        <v>254016</v>
      </c>
      <c r="F43" s="8">
        <v>183708</v>
      </c>
      <c r="G43" s="7" t="s">
        <v>123</v>
      </c>
    </row>
    <row r="44" spans="1:7" ht="12.75">
      <c r="A44" s="7">
        <v>6</v>
      </c>
      <c r="B44" s="7" t="s">
        <v>36</v>
      </c>
      <c r="C44" s="8">
        <v>0</v>
      </c>
      <c r="D44" s="8">
        <v>0</v>
      </c>
      <c r="E44" s="8">
        <v>0</v>
      </c>
      <c r="F44" s="8">
        <v>4000</v>
      </c>
      <c r="G44" s="7" t="s">
        <v>124</v>
      </c>
    </row>
    <row r="45" spans="1:7" ht="12.75">
      <c r="A45" s="7">
        <v>7</v>
      </c>
      <c r="B45" s="7" t="s">
        <v>37</v>
      </c>
      <c r="C45" s="8">
        <v>8000</v>
      </c>
      <c r="D45" s="8">
        <v>8000</v>
      </c>
      <c r="E45" s="8">
        <v>8000</v>
      </c>
      <c r="F45" s="8">
        <v>8000</v>
      </c>
      <c r="G45" s="7" t="s">
        <v>106</v>
      </c>
    </row>
    <row r="46" spans="1:7" ht="25.5">
      <c r="A46" s="7">
        <v>8</v>
      </c>
      <c r="B46" s="7" t="s">
        <v>38</v>
      </c>
      <c r="C46" s="8">
        <v>6400</v>
      </c>
      <c r="D46" s="8">
        <v>6400</v>
      </c>
      <c r="E46" s="8">
        <v>6400</v>
      </c>
      <c r="F46" s="8">
        <v>0</v>
      </c>
      <c r="G46" s="43" t="s">
        <v>136</v>
      </c>
    </row>
    <row r="47" spans="1:7" ht="25.5">
      <c r="A47" s="7">
        <v>9</v>
      </c>
      <c r="B47" s="7" t="s">
        <v>39</v>
      </c>
      <c r="C47" s="8">
        <v>5000</v>
      </c>
      <c r="D47" s="8">
        <v>5000</v>
      </c>
      <c r="E47" s="8">
        <v>5000</v>
      </c>
      <c r="F47" s="8">
        <v>0</v>
      </c>
      <c r="G47" s="43" t="s">
        <v>137</v>
      </c>
    </row>
    <row r="48" spans="1:7" ht="25.5">
      <c r="A48" s="7">
        <v>10</v>
      </c>
      <c r="B48" s="7" t="s">
        <v>40</v>
      </c>
      <c r="C48" s="8">
        <v>4800</v>
      </c>
      <c r="D48" s="8">
        <v>4800</v>
      </c>
      <c r="E48" s="8">
        <v>4800</v>
      </c>
      <c r="F48" s="8">
        <v>0</v>
      </c>
      <c r="G48" s="43" t="s">
        <v>138</v>
      </c>
    </row>
    <row r="49" spans="1:7" ht="12.75">
      <c r="A49" s="7">
        <v>11</v>
      </c>
      <c r="B49" s="7" t="s">
        <v>125</v>
      </c>
      <c r="C49" s="8">
        <v>0</v>
      </c>
      <c r="D49" s="8">
        <v>0</v>
      </c>
      <c r="E49" s="8">
        <v>0</v>
      </c>
      <c r="F49" s="8">
        <v>19200</v>
      </c>
      <c r="G49" s="7" t="s">
        <v>126</v>
      </c>
    </row>
    <row r="50" spans="1:7" ht="12.75">
      <c r="A50" s="7">
        <v>11</v>
      </c>
      <c r="B50" s="7" t="s">
        <v>41</v>
      </c>
      <c r="C50" s="8">
        <v>15000</v>
      </c>
      <c r="D50" s="8">
        <v>15000</v>
      </c>
      <c r="E50" s="8">
        <v>15000</v>
      </c>
      <c r="F50" s="8">
        <v>15000</v>
      </c>
      <c r="G50" s="43" t="s">
        <v>142</v>
      </c>
    </row>
    <row r="51" spans="1:7" ht="12.75">
      <c r="A51" s="7">
        <v>12</v>
      </c>
      <c r="B51" s="7" t="s">
        <v>42</v>
      </c>
      <c r="C51" s="8">
        <v>2500</v>
      </c>
      <c r="D51" s="8">
        <v>0</v>
      </c>
      <c r="E51" s="8">
        <v>0</v>
      </c>
      <c r="F51" s="8">
        <v>0</v>
      </c>
      <c r="G51" s="7" t="s">
        <v>147</v>
      </c>
    </row>
    <row r="52" spans="1:7" ht="12.75">
      <c r="A52" s="7">
        <v>13</v>
      </c>
      <c r="B52" s="21" t="s">
        <v>71</v>
      </c>
      <c r="C52" s="8">
        <v>5500</v>
      </c>
      <c r="D52" s="8">
        <v>5500</v>
      </c>
      <c r="E52" s="8">
        <v>5500</v>
      </c>
      <c r="F52" s="8">
        <v>5500</v>
      </c>
      <c r="G52" s="43" t="s">
        <v>143</v>
      </c>
    </row>
    <row r="53" spans="1:7" ht="12.75">
      <c r="A53" s="7">
        <v>14</v>
      </c>
      <c r="B53" s="21" t="s">
        <v>72</v>
      </c>
      <c r="C53" s="8">
        <v>3000</v>
      </c>
      <c r="D53" s="8">
        <v>0</v>
      </c>
      <c r="E53" s="8">
        <v>0</v>
      </c>
      <c r="F53" s="8">
        <v>0</v>
      </c>
      <c r="G53" s="7" t="s">
        <v>131</v>
      </c>
    </row>
    <row r="54" spans="1:7" ht="12.75">
      <c r="A54" s="7">
        <v>15</v>
      </c>
      <c r="B54" s="21" t="s">
        <v>73</v>
      </c>
      <c r="C54" s="8">
        <v>0</v>
      </c>
      <c r="D54" s="8">
        <v>0</v>
      </c>
      <c r="E54" s="8">
        <v>0</v>
      </c>
      <c r="F54" s="8">
        <v>0</v>
      </c>
      <c r="G54" s="7" t="s">
        <v>131</v>
      </c>
    </row>
    <row r="55" spans="1:6" ht="12.75">
      <c r="A55" s="7"/>
      <c r="B55" s="9" t="s">
        <v>50</v>
      </c>
      <c r="C55" s="10">
        <f>SUM(C39:C54)</f>
        <v>690000</v>
      </c>
      <c r="D55" s="10">
        <f>SUM(D39:D54)</f>
        <v>648948</v>
      </c>
      <c r="E55" s="10">
        <f>SUM(E39:E54)</f>
        <v>698916</v>
      </c>
      <c r="F55" s="10">
        <f>SUM(F39:F54)</f>
        <v>572288</v>
      </c>
    </row>
    <row r="56" spans="1:2" ht="12.75">
      <c r="A56" s="18"/>
      <c r="B56" s="19"/>
    </row>
    <row r="57" spans="1:2" ht="12.75">
      <c r="A57" s="18"/>
      <c r="B57" s="19"/>
    </row>
    <row r="58" spans="1:2" ht="12.75">
      <c r="A58" s="19" t="s">
        <v>29</v>
      </c>
      <c r="B58" s="19"/>
    </row>
    <row r="59" spans="1:7" ht="12.75">
      <c r="A59" s="19" t="s">
        <v>80</v>
      </c>
      <c r="B59" s="19"/>
      <c r="C59" s="34" t="s">
        <v>107</v>
      </c>
      <c r="D59" s="34" t="s">
        <v>111</v>
      </c>
      <c r="E59" s="34" t="s">
        <v>115</v>
      </c>
      <c r="F59" s="10" t="s">
        <v>121</v>
      </c>
      <c r="G59" s="34" t="s">
        <v>144</v>
      </c>
    </row>
    <row r="60" spans="1:7" ht="25.5">
      <c r="A60" s="7">
        <v>1</v>
      </c>
      <c r="B60" s="23" t="s">
        <v>81</v>
      </c>
      <c r="C60" s="36">
        <v>30000</v>
      </c>
      <c r="D60" s="36">
        <v>30000</v>
      </c>
      <c r="E60" s="36">
        <v>30000</v>
      </c>
      <c r="F60" s="36">
        <v>30000</v>
      </c>
      <c r="G60" s="43" t="s">
        <v>148</v>
      </c>
    </row>
    <row r="61" spans="1:7" ht="12.75">
      <c r="A61" s="7">
        <v>2</v>
      </c>
      <c r="B61" s="23" t="s">
        <v>82</v>
      </c>
      <c r="C61" s="36">
        <v>0</v>
      </c>
      <c r="D61" s="36">
        <v>0</v>
      </c>
      <c r="E61" s="36">
        <v>0</v>
      </c>
      <c r="F61" s="36">
        <v>2000</v>
      </c>
      <c r="G61" s="7" t="s">
        <v>149</v>
      </c>
    </row>
    <row r="62" spans="1:7" ht="12.75">
      <c r="A62" s="7">
        <v>3</v>
      </c>
      <c r="B62" s="23" t="s">
        <v>83</v>
      </c>
      <c r="C62" s="36">
        <v>2000</v>
      </c>
      <c r="D62" s="36">
        <v>2000</v>
      </c>
      <c r="E62" s="36">
        <v>2000</v>
      </c>
      <c r="F62" s="36">
        <v>2000</v>
      </c>
      <c r="G62" s="7" t="s">
        <v>149</v>
      </c>
    </row>
    <row r="63" spans="1:7" ht="12.75">
      <c r="A63" s="25">
        <v>4</v>
      </c>
      <c r="B63" s="23" t="s">
        <v>84</v>
      </c>
      <c r="C63" s="36">
        <v>4000</v>
      </c>
      <c r="D63" s="36">
        <v>2000</v>
      </c>
      <c r="E63" s="36">
        <v>2000</v>
      </c>
      <c r="F63" s="36">
        <v>2000</v>
      </c>
      <c r="G63" s="7" t="s">
        <v>149</v>
      </c>
    </row>
    <row r="64" spans="1:6" ht="12.75">
      <c r="A64" s="7"/>
      <c r="B64" s="9" t="s">
        <v>85</v>
      </c>
      <c r="C64" s="34">
        <f>SUM(C60:C63)</f>
        <v>36000</v>
      </c>
      <c r="D64" s="34">
        <f>SUM(D60:D63)</f>
        <v>34000</v>
      </c>
      <c r="E64" s="34">
        <f>SUM(E60:E63)</f>
        <v>34000</v>
      </c>
      <c r="F64" s="34">
        <f>SUM(F60:F63)</f>
        <v>36000</v>
      </c>
    </row>
    <row r="74" spans="1:2" ht="12.75">
      <c r="A74" s="2" t="s">
        <v>29</v>
      </c>
      <c r="B74" s="2"/>
    </row>
    <row r="75" spans="1:2" ht="12.75">
      <c r="A75" s="2" t="s">
        <v>43</v>
      </c>
      <c r="B75" s="2"/>
    </row>
    <row r="76" spans="3:7" ht="12.75">
      <c r="C76" s="34" t="s">
        <v>107</v>
      </c>
      <c r="D76" s="34" t="s">
        <v>111</v>
      </c>
      <c r="E76" s="34" t="s">
        <v>115</v>
      </c>
      <c r="F76" s="34" t="s">
        <v>127</v>
      </c>
      <c r="G76" s="34" t="s">
        <v>144</v>
      </c>
    </row>
    <row r="77" spans="1:7" ht="25.5">
      <c r="A77" s="7">
        <v>1</v>
      </c>
      <c r="B77" s="7" t="s">
        <v>44</v>
      </c>
      <c r="C77" s="8">
        <v>130000</v>
      </c>
      <c r="D77" s="8">
        <v>150000</v>
      </c>
      <c r="E77" s="8">
        <v>158000</v>
      </c>
      <c r="F77" s="8">
        <v>160000</v>
      </c>
      <c r="G77" s="43" t="s">
        <v>139</v>
      </c>
    </row>
    <row r="78" spans="1:7" ht="16.5" customHeight="1">
      <c r="A78" s="7">
        <v>2</v>
      </c>
      <c r="B78" s="7" t="s">
        <v>46</v>
      </c>
      <c r="C78" s="8">
        <v>27000</v>
      </c>
      <c r="D78" s="8">
        <v>27000</v>
      </c>
      <c r="E78" s="8">
        <v>27000</v>
      </c>
      <c r="F78" s="8">
        <v>27000</v>
      </c>
      <c r="G78" s="43" t="s">
        <v>146</v>
      </c>
    </row>
    <row r="79" spans="1:7" ht="12.75">
      <c r="A79" s="7">
        <v>3</v>
      </c>
      <c r="B79" s="7" t="s">
        <v>48</v>
      </c>
      <c r="C79" s="8">
        <v>8500</v>
      </c>
      <c r="D79" s="8">
        <v>8500</v>
      </c>
      <c r="E79" s="8">
        <v>9120</v>
      </c>
      <c r="F79" s="8">
        <v>8820</v>
      </c>
      <c r="G79" s="7" t="s">
        <v>128</v>
      </c>
    </row>
    <row r="80" spans="1:7" ht="12.75">
      <c r="A80" s="7">
        <v>4</v>
      </c>
      <c r="B80" s="7" t="s">
        <v>49</v>
      </c>
      <c r="C80" s="8">
        <v>1000</v>
      </c>
      <c r="D80" s="8">
        <v>700</v>
      </c>
      <c r="E80" s="8">
        <v>400</v>
      </c>
      <c r="F80" s="8">
        <v>400</v>
      </c>
      <c r="G80" s="7" t="s">
        <v>145</v>
      </c>
    </row>
    <row r="81" spans="1:6" ht="12.75">
      <c r="A81" s="7"/>
      <c r="B81" s="9" t="s">
        <v>50</v>
      </c>
      <c r="C81" s="10">
        <f>SUM(C77:C80)</f>
        <v>166500</v>
      </c>
      <c r="D81" s="10">
        <f>SUM(D77:D80)</f>
        <v>186200</v>
      </c>
      <c r="E81" s="10">
        <f>SUM(E77:E80)</f>
        <v>194520</v>
      </c>
      <c r="F81" s="10">
        <f>SUM(F77:F80)</f>
        <v>196220</v>
      </c>
    </row>
    <row r="82" spans="1:2" ht="12.75">
      <c r="A82" s="18"/>
      <c r="B82" s="19"/>
    </row>
    <row r="83" spans="1:2" ht="12.75">
      <c r="A83" s="18"/>
      <c r="B83" s="19"/>
    </row>
    <row r="84" spans="1:2" ht="12.75">
      <c r="A84" s="18"/>
      <c r="B84" s="19"/>
    </row>
    <row r="85" spans="1:2" ht="12.75">
      <c r="A85" s="18"/>
      <c r="B85" s="19"/>
    </row>
    <row r="86" spans="3:6" ht="12.75">
      <c r="C86" s="34" t="s">
        <v>107</v>
      </c>
      <c r="D86" s="34" t="s">
        <v>111</v>
      </c>
      <c r="E86" s="34" t="s">
        <v>115</v>
      </c>
      <c r="F86" s="34" t="s">
        <v>127</v>
      </c>
    </row>
    <row r="87" spans="2:6" ht="12.75">
      <c r="B87" s="29" t="s">
        <v>56</v>
      </c>
      <c r="C87" s="10">
        <f>C29+C55+C64+C81</f>
        <v>5635592</v>
      </c>
      <c r="D87" s="10">
        <f>D29+D55+D64+D81</f>
        <v>5901546</v>
      </c>
      <c r="E87" s="10">
        <f>E29+E55+E64+E81</f>
        <v>5833146</v>
      </c>
      <c r="F87" s="10">
        <f>F29+F55+F64+F81</f>
        <v>5591981</v>
      </c>
    </row>
    <row r="88" spans="1:6" ht="12.75">
      <c r="A88" s="4"/>
      <c r="B88" s="30" t="s">
        <v>57</v>
      </c>
      <c r="C88" s="10">
        <v>5630000</v>
      </c>
      <c r="D88" s="10">
        <v>5900000</v>
      </c>
      <c r="E88" s="10">
        <v>5830000</v>
      </c>
      <c r="F88" s="10">
        <v>5588000</v>
      </c>
    </row>
    <row r="89" spans="1:6" ht="12.75">
      <c r="A89" s="4"/>
      <c r="B89" s="30" t="s">
        <v>58</v>
      </c>
      <c r="C89" s="10">
        <f>C87-C88</f>
        <v>5592</v>
      </c>
      <c r="D89" s="10">
        <f>D87-D88</f>
        <v>1546</v>
      </c>
      <c r="E89" s="10">
        <f>E87-E88</f>
        <v>3146</v>
      </c>
      <c r="F89" s="10">
        <f>F87-F88</f>
        <v>3981</v>
      </c>
    </row>
    <row r="90" spans="2:6" ht="12.75">
      <c r="B90" s="12"/>
      <c r="C90" s="38" t="s">
        <v>61</v>
      </c>
      <c r="D90" s="38" t="s">
        <v>61</v>
      </c>
      <c r="E90" s="38" t="s">
        <v>59</v>
      </c>
      <c r="F90" s="38" t="s">
        <v>59</v>
      </c>
    </row>
    <row r="92" ht="12.75">
      <c r="B92" s="14" t="s">
        <v>116</v>
      </c>
    </row>
    <row r="93" ht="12.75">
      <c r="B93" s="14" t="s">
        <v>117</v>
      </c>
    </row>
    <row r="94" ht="12.75">
      <c r="B94" s="44" t="s">
        <v>152</v>
      </c>
    </row>
    <row r="96" spans="2:7" ht="12.75">
      <c r="B96" s="40" t="s">
        <v>150</v>
      </c>
      <c r="C96"/>
      <c r="D96" s="40"/>
      <c r="E96" s="40"/>
      <c r="F96" s="40" t="s">
        <v>118</v>
      </c>
      <c r="G96" s="40"/>
    </row>
    <row r="97" spans="2:7" ht="12.75">
      <c r="B97" s="40"/>
      <c r="C97"/>
      <c r="D97" s="40"/>
      <c r="E97" s="40"/>
      <c r="F97" s="40"/>
      <c r="G97" s="40"/>
    </row>
    <row r="98" spans="2:7" ht="13.5" thickBot="1">
      <c r="B98" s="41"/>
      <c r="C98"/>
      <c r="D98" s="42"/>
      <c r="E98" s="42"/>
      <c r="F98" s="41"/>
      <c r="G98" s="41"/>
    </row>
    <row r="99" spans="2:7" ht="12.75">
      <c r="B99" s="40" t="s">
        <v>151</v>
      </c>
      <c r="C99"/>
      <c r="D99" s="40"/>
      <c r="E99" s="40"/>
      <c r="F99" s="40" t="s">
        <v>53</v>
      </c>
      <c r="G99" s="40"/>
    </row>
    <row r="100" spans="4:6" ht="12.75">
      <c r="D100" s="40"/>
      <c r="E100" s="40"/>
      <c r="F100" s="4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4.57421875" style="0" customWidth="1"/>
    <col min="2" max="2" width="40.421875" style="0" customWidth="1"/>
    <col min="3" max="4" width="14.28125" style="3" customWidth="1"/>
    <col min="5" max="6" width="13.140625" style="4" customWidth="1"/>
    <col min="8" max="8" width="10.57421875" style="0" customWidth="1"/>
  </cols>
  <sheetData>
    <row r="1" spans="1:2" ht="12.75">
      <c r="A1" s="2" t="s">
        <v>0</v>
      </c>
      <c r="B1" s="2"/>
    </row>
    <row r="2" spans="1:9" ht="12.75">
      <c r="A2" s="2" t="s">
        <v>1</v>
      </c>
      <c r="B2" s="2"/>
      <c r="H2" s="39"/>
      <c r="I2" s="18"/>
    </row>
    <row r="3" spans="1:2" ht="12.75">
      <c r="A3" s="2" t="s">
        <v>2</v>
      </c>
      <c r="B3" s="2"/>
    </row>
    <row r="4" spans="1:2" ht="12.75">
      <c r="A4" s="2" t="s">
        <v>3</v>
      </c>
      <c r="B4" s="2"/>
    </row>
    <row r="8" spans="2:7" ht="12.75">
      <c r="B8" s="2" t="s">
        <v>104</v>
      </c>
      <c r="C8" s="5"/>
      <c r="D8" s="5"/>
      <c r="E8" s="6"/>
      <c r="F8" s="6"/>
      <c r="G8" s="2"/>
    </row>
    <row r="11" spans="1:4" ht="12.75">
      <c r="A11" s="2" t="s">
        <v>29</v>
      </c>
      <c r="B11" s="2"/>
      <c r="C11" s="5"/>
      <c r="D11" s="5"/>
    </row>
    <row r="12" spans="1:6" ht="12.75">
      <c r="A12" s="2" t="s">
        <v>6</v>
      </c>
      <c r="B12" s="2"/>
      <c r="C12" s="28" t="s">
        <v>65</v>
      </c>
      <c r="D12" s="32" t="s">
        <v>77</v>
      </c>
      <c r="E12" s="10" t="s">
        <v>87</v>
      </c>
      <c r="F12" s="10" t="s">
        <v>105</v>
      </c>
    </row>
    <row r="13" spans="1:6" ht="12.75">
      <c r="A13" s="7">
        <v>1</v>
      </c>
      <c r="B13" s="7" t="s">
        <v>5</v>
      </c>
      <c r="C13" s="26">
        <v>4045282.21</v>
      </c>
      <c r="D13" s="33">
        <v>4368905</v>
      </c>
      <c r="E13" s="22">
        <v>4364179</v>
      </c>
      <c r="F13" s="22">
        <v>4467574</v>
      </c>
    </row>
    <row r="14" spans="1:6" ht="12.75">
      <c r="A14" s="7">
        <v>2</v>
      </c>
      <c r="B14" s="7" t="s">
        <v>9</v>
      </c>
      <c r="C14" s="26">
        <v>9600</v>
      </c>
      <c r="D14" s="33">
        <v>10000</v>
      </c>
      <c r="E14" s="8">
        <v>10000</v>
      </c>
      <c r="F14" s="8">
        <v>10000</v>
      </c>
    </row>
    <row r="15" spans="1:6" ht="12.75">
      <c r="A15" s="7">
        <v>3</v>
      </c>
      <c r="B15" s="7" t="s">
        <v>10</v>
      </c>
      <c r="C15" s="26">
        <v>242000</v>
      </c>
      <c r="D15" s="33">
        <v>250192</v>
      </c>
      <c r="E15" s="22">
        <v>331000</v>
      </c>
      <c r="F15" s="22">
        <v>219895</v>
      </c>
    </row>
    <row r="16" spans="1:6" ht="12.75">
      <c r="A16" s="7">
        <v>4</v>
      </c>
      <c r="B16" s="7" t="s">
        <v>25</v>
      </c>
      <c r="C16" s="26">
        <v>15000</v>
      </c>
      <c r="D16" s="33">
        <v>15000</v>
      </c>
      <c r="E16" s="8">
        <v>15000</v>
      </c>
      <c r="F16" s="8">
        <v>15000</v>
      </c>
    </row>
    <row r="17" spans="1:6" ht="12.75">
      <c r="A17" s="7">
        <v>5</v>
      </c>
      <c r="B17" s="7" t="s">
        <v>11</v>
      </c>
      <c r="C17" s="26">
        <v>15000</v>
      </c>
      <c r="D17" s="33">
        <v>15000</v>
      </c>
      <c r="E17" s="8">
        <v>15000</v>
      </c>
      <c r="F17" s="8">
        <v>15000</v>
      </c>
    </row>
    <row r="18" spans="1:6" ht="12.75">
      <c r="A18" s="7">
        <v>6</v>
      </c>
      <c r="B18" s="7" t="s">
        <v>12</v>
      </c>
      <c r="C18" s="26">
        <v>10000</v>
      </c>
      <c r="D18" s="33">
        <v>10000</v>
      </c>
      <c r="E18" s="8">
        <v>10000</v>
      </c>
      <c r="F18" s="8">
        <v>10000</v>
      </c>
    </row>
    <row r="19" spans="1:6" ht="12.75">
      <c r="A19" s="7">
        <v>7</v>
      </c>
      <c r="B19" s="7" t="s">
        <v>13</v>
      </c>
      <c r="C19" s="26">
        <v>10000</v>
      </c>
      <c r="D19" s="33">
        <v>13000</v>
      </c>
      <c r="E19" s="8">
        <v>13000</v>
      </c>
      <c r="F19" s="8">
        <v>13000</v>
      </c>
    </row>
    <row r="20" spans="1:6" ht="12.75">
      <c r="A20" s="7">
        <v>8</v>
      </c>
      <c r="B20" s="7" t="s">
        <v>17</v>
      </c>
      <c r="C20" s="26">
        <v>0</v>
      </c>
      <c r="D20" s="33">
        <v>0</v>
      </c>
      <c r="E20" s="8">
        <v>0</v>
      </c>
      <c r="F20" s="8">
        <v>0</v>
      </c>
    </row>
    <row r="21" spans="1:6" ht="12.75">
      <c r="A21" s="7">
        <v>9</v>
      </c>
      <c r="B21" s="7" t="s">
        <v>18</v>
      </c>
      <c r="C21" s="26">
        <v>0</v>
      </c>
      <c r="D21" s="33">
        <v>0</v>
      </c>
      <c r="E21" s="8">
        <v>0</v>
      </c>
      <c r="F21" s="8">
        <v>0</v>
      </c>
    </row>
    <row r="22" spans="1:6" ht="12.75">
      <c r="A22" s="7">
        <v>10</v>
      </c>
      <c r="B22" s="7" t="s">
        <v>14</v>
      </c>
      <c r="C22" s="26">
        <v>3675</v>
      </c>
      <c r="D22" s="33">
        <v>3675</v>
      </c>
      <c r="E22" s="8">
        <v>3675</v>
      </c>
      <c r="F22" s="8">
        <v>0</v>
      </c>
    </row>
    <row r="23" spans="1:6" ht="12.75">
      <c r="A23" s="7">
        <v>11</v>
      </c>
      <c r="B23" s="7" t="s">
        <v>15</v>
      </c>
      <c r="C23" s="26">
        <v>4113</v>
      </c>
      <c r="D23" s="33">
        <v>4113</v>
      </c>
      <c r="E23" s="8">
        <v>4113</v>
      </c>
      <c r="F23" s="8">
        <v>0</v>
      </c>
    </row>
    <row r="24" spans="1:6" ht="12.75">
      <c r="A24" s="7">
        <v>12</v>
      </c>
      <c r="B24" s="7" t="s">
        <v>16</v>
      </c>
      <c r="C24" s="26">
        <v>203000</v>
      </c>
      <c r="D24" s="33">
        <v>205000</v>
      </c>
      <c r="E24" s="22">
        <v>203000</v>
      </c>
      <c r="F24" s="22">
        <v>159075</v>
      </c>
    </row>
    <row r="25" spans="1:6" ht="12.75">
      <c r="A25" s="7">
        <v>13</v>
      </c>
      <c r="B25" s="7" t="s">
        <v>19</v>
      </c>
      <c r="C25" s="26">
        <v>47000</v>
      </c>
      <c r="D25" s="33">
        <v>58000</v>
      </c>
      <c r="E25" s="22">
        <v>57500</v>
      </c>
      <c r="F25" s="22">
        <v>56250</v>
      </c>
    </row>
    <row r="26" spans="1:6" ht="12.75">
      <c r="A26" s="7">
        <v>14</v>
      </c>
      <c r="B26" s="7" t="s">
        <v>20</v>
      </c>
      <c r="C26" s="26">
        <v>10000</v>
      </c>
      <c r="D26" s="33">
        <v>0</v>
      </c>
      <c r="E26" s="8">
        <v>0</v>
      </c>
      <c r="F26" s="8">
        <v>0</v>
      </c>
    </row>
    <row r="27" spans="1:6" ht="12.75">
      <c r="A27" s="7">
        <v>15</v>
      </c>
      <c r="B27" s="7" t="s">
        <v>28</v>
      </c>
      <c r="C27" s="26">
        <v>0</v>
      </c>
      <c r="D27" s="33">
        <v>0</v>
      </c>
      <c r="E27" s="8">
        <v>0</v>
      </c>
      <c r="F27" s="8">
        <v>0</v>
      </c>
    </row>
    <row r="28" spans="1:6" ht="12.75">
      <c r="A28" s="7">
        <v>16</v>
      </c>
      <c r="B28" s="7" t="s">
        <v>21</v>
      </c>
      <c r="C28" s="26">
        <v>14000</v>
      </c>
      <c r="D28" s="33">
        <v>15000</v>
      </c>
      <c r="E28" s="22">
        <v>12500</v>
      </c>
      <c r="F28" s="22">
        <v>12500</v>
      </c>
    </row>
    <row r="29" spans="1:6" ht="12.75">
      <c r="A29" s="7">
        <v>17</v>
      </c>
      <c r="B29" s="7" t="s">
        <v>22</v>
      </c>
      <c r="C29" s="26">
        <v>58750</v>
      </c>
      <c r="D29" s="33">
        <v>60000</v>
      </c>
      <c r="E29" s="22">
        <v>57500</v>
      </c>
      <c r="F29" s="22">
        <v>0</v>
      </c>
    </row>
    <row r="30" spans="1:6" ht="12.75">
      <c r="A30" s="7">
        <v>18</v>
      </c>
      <c r="B30" s="7" t="s">
        <v>23</v>
      </c>
      <c r="C30" s="26">
        <v>10800</v>
      </c>
      <c r="D30" s="33">
        <v>11000</v>
      </c>
      <c r="E30" s="22">
        <v>5000</v>
      </c>
      <c r="F30" s="22">
        <v>4000</v>
      </c>
    </row>
    <row r="31" spans="1:6" ht="12.75">
      <c r="A31" s="7">
        <v>19</v>
      </c>
      <c r="B31" s="7" t="s">
        <v>26</v>
      </c>
      <c r="C31" s="26">
        <v>5220</v>
      </c>
      <c r="D31" s="33">
        <v>3750</v>
      </c>
      <c r="E31" s="8">
        <v>3750</v>
      </c>
      <c r="F31" s="8">
        <v>0</v>
      </c>
    </row>
    <row r="32" spans="1:6" ht="12.75">
      <c r="A32" s="7"/>
      <c r="B32" s="9" t="s">
        <v>50</v>
      </c>
      <c r="C32" s="27">
        <f>SUM(C13:C31)</f>
        <v>4703440.21</v>
      </c>
      <c r="D32" s="34">
        <f>SUM(D13:D31)</f>
        <v>5042635</v>
      </c>
      <c r="E32" s="10">
        <f>SUM(E13:E31)</f>
        <v>5105217</v>
      </c>
      <c r="F32" s="10">
        <f>SUM(F13:F31)</f>
        <v>4982294</v>
      </c>
    </row>
    <row r="33" spans="3:4" ht="12.75">
      <c r="C33" s="4"/>
      <c r="D33" s="4"/>
    </row>
    <row r="34" spans="3:4" ht="12.75">
      <c r="C34" s="6"/>
      <c r="D34" s="20"/>
    </row>
    <row r="37" spans="1:2" ht="12.75">
      <c r="A37" s="2" t="s">
        <v>29</v>
      </c>
      <c r="B37" s="2"/>
    </row>
    <row r="38" spans="1:6" ht="12.75">
      <c r="A38" s="2" t="s">
        <v>30</v>
      </c>
      <c r="B38" s="2"/>
      <c r="C38" s="28" t="s">
        <v>65</v>
      </c>
      <c r="D38" s="32" t="s">
        <v>86</v>
      </c>
      <c r="E38" s="10" t="s">
        <v>87</v>
      </c>
      <c r="F38" s="10" t="s">
        <v>105</v>
      </c>
    </row>
    <row r="39" spans="1:7" ht="12.75">
      <c r="A39" s="7">
        <v>1</v>
      </c>
      <c r="B39" s="7" t="s">
        <v>31</v>
      </c>
      <c r="C39" s="8">
        <v>242160</v>
      </c>
      <c r="D39" s="33">
        <v>242640</v>
      </c>
      <c r="E39" s="8">
        <v>162180</v>
      </c>
      <c r="F39" s="8">
        <v>186300</v>
      </c>
      <c r="G39" s="14"/>
    </row>
    <row r="40" spans="1:6" ht="12.75">
      <c r="A40" s="7">
        <v>2</v>
      </c>
      <c r="B40" s="7" t="s">
        <v>32</v>
      </c>
      <c r="C40" s="8">
        <v>4000</v>
      </c>
      <c r="D40" s="33">
        <v>0</v>
      </c>
      <c r="E40" s="8">
        <v>0</v>
      </c>
      <c r="F40" s="8">
        <v>0</v>
      </c>
    </row>
    <row r="41" spans="1:6" ht="12.75">
      <c r="A41" s="7">
        <v>3</v>
      </c>
      <c r="B41" s="7" t="s">
        <v>33</v>
      </c>
      <c r="C41" s="8">
        <v>45000</v>
      </c>
      <c r="D41" s="33">
        <v>45000</v>
      </c>
      <c r="E41" s="8">
        <v>50000</v>
      </c>
      <c r="F41" s="8">
        <v>55000</v>
      </c>
    </row>
    <row r="42" spans="1:6" ht="12.75">
      <c r="A42" s="7">
        <v>4</v>
      </c>
      <c r="B42" s="7" t="s">
        <v>34</v>
      </c>
      <c r="C42" s="8">
        <v>160000</v>
      </c>
      <c r="D42" s="33">
        <v>165000</v>
      </c>
      <c r="E42" s="8">
        <v>165000</v>
      </c>
      <c r="F42" s="8">
        <v>165000</v>
      </c>
    </row>
    <row r="43" spans="1:6" ht="12.75">
      <c r="A43" s="7">
        <v>5</v>
      </c>
      <c r="B43" s="7" t="s">
        <v>35</v>
      </c>
      <c r="C43" s="8">
        <v>130000</v>
      </c>
      <c r="D43" s="33">
        <v>280347</v>
      </c>
      <c r="E43" s="8">
        <v>260000</v>
      </c>
      <c r="F43" s="8">
        <v>220000</v>
      </c>
    </row>
    <row r="44" spans="1:6" ht="12.75">
      <c r="A44" s="7">
        <v>6</v>
      </c>
      <c r="B44" s="7" t="s">
        <v>36</v>
      </c>
      <c r="C44" s="8">
        <v>7000</v>
      </c>
      <c r="D44" s="33">
        <v>7000</v>
      </c>
      <c r="E44" s="8">
        <v>0</v>
      </c>
      <c r="F44" s="8">
        <v>0</v>
      </c>
    </row>
    <row r="45" spans="1:6" ht="12.75">
      <c r="A45" s="7">
        <v>7</v>
      </c>
      <c r="B45" s="7" t="s">
        <v>37</v>
      </c>
      <c r="C45" s="8">
        <v>3500</v>
      </c>
      <c r="D45" s="33">
        <v>8000</v>
      </c>
      <c r="E45" s="8">
        <v>8000</v>
      </c>
      <c r="F45" s="8">
        <v>8000</v>
      </c>
    </row>
    <row r="46" spans="1:6" ht="12.75">
      <c r="A46" s="7">
        <v>8</v>
      </c>
      <c r="B46" s="7" t="s">
        <v>38</v>
      </c>
      <c r="C46" s="8">
        <v>8500</v>
      </c>
      <c r="D46" s="33">
        <v>7000</v>
      </c>
      <c r="E46" s="8">
        <v>6800</v>
      </c>
      <c r="F46" s="8">
        <v>6400</v>
      </c>
    </row>
    <row r="47" spans="1:6" ht="12.75">
      <c r="A47" s="7">
        <v>9</v>
      </c>
      <c r="B47" s="7" t="s">
        <v>39</v>
      </c>
      <c r="C47" s="8">
        <v>7000</v>
      </c>
      <c r="D47" s="33">
        <v>5000</v>
      </c>
      <c r="E47" s="8">
        <v>5000</v>
      </c>
      <c r="F47" s="8">
        <v>5000</v>
      </c>
    </row>
    <row r="48" spans="1:6" ht="12.75">
      <c r="A48" s="7">
        <v>10</v>
      </c>
      <c r="B48" s="7" t="s">
        <v>40</v>
      </c>
      <c r="C48" s="8">
        <v>5100</v>
      </c>
      <c r="D48" s="33">
        <v>5100</v>
      </c>
      <c r="E48" s="8">
        <v>5100</v>
      </c>
      <c r="F48" s="8">
        <v>4800</v>
      </c>
    </row>
    <row r="49" spans="1:6" ht="12.75">
      <c r="A49" s="7">
        <v>11</v>
      </c>
      <c r="B49" s="7" t="s">
        <v>41</v>
      </c>
      <c r="C49" s="8">
        <v>15000</v>
      </c>
      <c r="D49" s="33">
        <v>22000</v>
      </c>
      <c r="E49" s="8">
        <v>15000</v>
      </c>
      <c r="F49" s="8">
        <v>15000</v>
      </c>
    </row>
    <row r="50" spans="1:6" ht="12.75">
      <c r="A50" s="7">
        <v>12</v>
      </c>
      <c r="B50" s="7" t="s">
        <v>42</v>
      </c>
      <c r="C50" s="8">
        <v>5000</v>
      </c>
      <c r="D50" s="33">
        <v>5000</v>
      </c>
      <c r="E50" s="8">
        <v>1000</v>
      </c>
      <c r="F50" s="8">
        <v>2500</v>
      </c>
    </row>
    <row r="51" spans="1:6" ht="12.75">
      <c r="A51" s="7">
        <v>13</v>
      </c>
      <c r="B51" s="21" t="s">
        <v>71</v>
      </c>
      <c r="C51" s="22">
        <v>5500</v>
      </c>
      <c r="D51" s="35">
        <v>5500</v>
      </c>
      <c r="E51" s="8">
        <v>5500</v>
      </c>
      <c r="F51" s="8">
        <v>5500</v>
      </c>
    </row>
    <row r="52" spans="1:6" ht="12.75">
      <c r="A52" s="7">
        <v>14</v>
      </c>
      <c r="B52" s="21" t="s">
        <v>72</v>
      </c>
      <c r="C52" s="22">
        <v>5600</v>
      </c>
      <c r="D52" s="35">
        <v>15000</v>
      </c>
      <c r="E52" s="8">
        <v>12000</v>
      </c>
      <c r="F52" s="8">
        <v>15000</v>
      </c>
    </row>
    <row r="53" spans="1:6" ht="12.75">
      <c r="A53" s="7">
        <v>15</v>
      </c>
      <c r="B53" s="21" t="s">
        <v>73</v>
      </c>
      <c r="C53" s="22">
        <v>9500</v>
      </c>
      <c r="D53" s="35">
        <v>0</v>
      </c>
      <c r="E53" s="8">
        <v>0</v>
      </c>
      <c r="F53" s="8">
        <v>0</v>
      </c>
    </row>
    <row r="54" spans="1:6" ht="12.75">
      <c r="A54" s="7"/>
      <c r="B54" s="9" t="s">
        <v>50</v>
      </c>
      <c r="C54" s="10">
        <f>SUM(C39:C53)</f>
        <v>652860</v>
      </c>
      <c r="D54" s="34">
        <f>SUM(D39:D53)</f>
        <v>812587</v>
      </c>
      <c r="E54" s="10">
        <f>SUM(E39:E53)</f>
        <v>695580</v>
      </c>
      <c r="F54" s="10">
        <f>SUM(F39:F53)</f>
        <v>688500</v>
      </c>
    </row>
    <row r="55" spans="1:4" ht="12.75">
      <c r="A55" s="18"/>
      <c r="B55" s="19"/>
      <c r="C55" s="20"/>
      <c r="D55" s="20"/>
    </row>
    <row r="56" spans="1:4" ht="12.75">
      <c r="A56" s="18"/>
      <c r="B56" s="19"/>
      <c r="C56" s="20"/>
      <c r="D56" s="20"/>
    </row>
    <row r="57" spans="1:4" ht="12.75">
      <c r="A57" s="19" t="s">
        <v>29</v>
      </c>
      <c r="B57" s="19"/>
      <c r="C57" s="20"/>
      <c r="D57" s="20"/>
    </row>
    <row r="58" spans="1:6" ht="12.75">
      <c r="A58" s="19" t="s">
        <v>80</v>
      </c>
      <c r="B58" s="19"/>
      <c r="C58" s="10"/>
      <c r="D58" s="34" t="s">
        <v>86</v>
      </c>
      <c r="E58" s="34" t="s">
        <v>96</v>
      </c>
      <c r="F58" s="34" t="s">
        <v>107</v>
      </c>
    </row>
    <row r="59" spans="1:6" ht="12.75">
      <c r="A59" s="7">
        <v>1</v>
      </c>
      <c r="B59" s="23" t="s">
        <v>81</v>
      </c>
      <c r="C59" s="24"/>
      <c r="D59" s="36">
        <v>30000</v>
      </c>
      <c r="E59" s="36">
        <v>30000</v>
      </c>
      <c r="F59" s="36">
        <v>30000</v>
      </c>
    </row>
    <row r="60" spans="1:6" ht="12.75">
      <c r="A60" s="7">
        <v>2</v>
      </c>
      <c r="B60" s="23" t="s">
        <v>82</v>
      </c>
      <c r="C60" s="24"/>
      <c r="D60" s="36">
        <v>2000</v>
      </c>
      <c r="E60" s="36">
        <v>2000</v>
      </c>
      <c r="F60" s="36">
        <v>2000</v>
      </c>
    </row>
    <row r="61" spans="1:6" ht="12.75">
      <c r="A61" s="7">
        <v>3</v>
      </c>
      <c r="B61" s="23" t="s">
        <v>83</v>
      </c>
      <c r="C61" s="24"/>
      <c r="D61" s="36">
        <v>2000</v>
      </c>
      <c r="E61" s="36">
        <v>2000</v>
      </c>
      <c r="F61" s="36">
        <v>2000</v>
      </c>
    </row>
    <row r="62" spans="1:6" ht="12.75">
      <c r="A62" s="25">
        <v>4</v>
      </c>
      <c r="B62" s="23" t="s">
        <v>84</v>
      </c>
      <c r="C62" s="24"/>
      <c r="D62" s="36">
        <v>2000</v>
      </c>
      <c r="E62" s="36">
        <v>2000</v>
      </c>
      <c r="F62" s="36">
        <v>2000</v>
      </c>
    </row>
    <row r="63" spans="1:6" ht="12.75">
      <c r="A63" s="7"/>
      <c r="B63" s="9" t="s">
        <v>85</v>
      </c>
      <c r="C63" s="10"/>
      <c r="D63" s="34">
        <f>SUM(D59:D62)</f>
        <v>36000</v>
      </c>
      <c r="E63" s="34">
        <f>SUM(E59:E62)</f>
        <v>36000</v>
      </c>
      <c r="F63" s="34">
        <f>SUM(F59:F62)</f>
        <v>36000</v>
      </c>
    </row>
    <row r="73" spans="1:2" ht="12.75">
      <c r="A73" s="2" t="s">
        <v>29</v>
      </c>
      <c r="B73" s="2"/>
    </row>
    <row r="74" spans="1:2" ht="12.75">
      <c r="A74" s="2" t="s">
        <v>43</v>
      </c>
      <c r="B74" s="2"/>
    </row>
    <row r="75" spans="3:6" ht="12.75">
      <c r="C75" s="28" t="s">
        <v>65</v>
      </c>
      <c r="D75" s="32" t="s">
        <v>86</v>
      </c>
      <c r="E75" s="10" t="s">
        <v>97</v>
      </c>
      <c r="F75" s="34" t="s">
        <v>107</v>
      </c>
    </row>
    <row r="76" spans="1:6" ht="12.75">
      <c r="A76" s="7">
        <v>1</v>
      </c>
      <c r="B76" s="7" t="s">
        <v>44</v>
      </c>
      <c r="C76" s="8">
        <v>120000</v>
      </c>
      <c r="D76" s="33">
        <v>150000</v>
      </c>
      <c r="E76" s="8">
        <v>140000</v>
      </c>
      <c r="F76" s="8">
        <v>140000</v>
      </c>
    </row>
    <row r="77" spans="1:6" ht="12.75">
      <c r="A77" s="7">
        <v>2</v>
      </c>
      <c r="B77" s="7" t="s">
        <v>45</v>
      </c>
      <c r="C77" s="8">
        <v>6500</v>
      </c>
      <c r="D77" s="33">
        <v>6900</v>
      </c>
      <c r="E77" s="8">
        <v>6600</v>
      </c>
      <c r="F77" s="8">
        <v>0</v>
      </c>
    </row>
    <row r="78" spans="1:6" ht="12.75">
      <c r="A78" s="7">
        <v>3</v>
      </c>
      <c r="B78" s="7" t="s">
        <v>46</v>
      </c>
      <c r="C78" s="8">
        <v>79000</v>
      </c>
      <c r="D78" s="33">
        <v>35000</v>
      </c>
      <c r="E78" s="8">
        <v>35000</v>
      </c>
      <c r="F78" s="8">
        <v>35000</v>
      </c>
    </row>
    <row r="79" spans="1:6" ht="12.75">
      <c r="A79" s="7">
        <v>4</v>
      </c>
      <c r="B79" s="7" t="s">
        <v>47</v>
      </c>
      <c r="C79" s="8">
        <v>0</v>
      </c>
      <c r="D79" s="33">
        <v>0</v>
      </c>
      <c r="E79" s="8">
        <v>0</v>
      </c>
      <c r="F79" s="8">
        <v>0</v>
      </c>
    </row>
    <row r="80" spans="1:6" ht="12.75">
      <c r="A80" s="7">
        <v>5</v>
      </c>
      <c r="B80" s="7" t="s">
        <v>48</v>
      </c>
      <c r="C80" s="8">
        <v>8500</v>
      </c>
      <c r="D80" s="33">
        <v>9000</v>
      </c>
      <c r="E80" s="8">
        <v>9500</v>
      </c>
      <c r="F80" s="8">
        <v>8500</v>
      </c>
    </row>
    <row r="81" spans="1:6" ht="12.75">
      <c r="A81" s="7">
        <v>6</v>
      </c>
      <c r="B81" s="7" t="s">
        <v>49</v>
      </c>
      <c r="C81" s="8">
        <v>800</v>
      </c>
      <c r="D81" s="33">
        <v>1200</v>
      </c>
      <c r="E81" s="8">
        <v>1200</v>
      </c>
      <c r="F81" s="8">
        <v>1000</v>
      </c>
    </row>
    <row r="82" spans="1:6" ht="12.75">
      <c r="A82" s="7"/>
      <c r="B82" s="9" t="s">
        <v>50</v>
      </c>
      <c r="C82" s="10">
        <f>SUM(C76:C81)</f>
        <v>214800</v>
      </c>
      <c r="D82" s="34">
        <f>SUM(D76:D81)</f>
        <v>202100</v>
      </c>
      <c r="E82" s="10">
        <f>SUM(E76:E81)</f>
        <v>192300</v>
      </c>
      <c r="F82" s="10">
        <f>SUM(F76:F81)</f>
        <v>184500</v>
      </c>
    </row>
    <row r="83" spans="1:4" ht="12.75">
      <c r="A83" s="18"/>
      <c r="B83" s="19"/>
      <c r="C83" s="20"/>
      <c r="D83" s="20"/>
    </row>
    <row r="84" spans="1:4" ht="12.75">
      <c r="A84" s="18"/>
      <c r="B84" s="19"/>
      <c r="C84" s="20"/>
      <c r="D84" s="20"/>
    </row>
    <row r="85" spans="1:4" ht="12.75">
      <c r="A85" s="18"/>
      <c r="B85" s="19"/>
      <c r="C85" s="20"/>
      <c r="D85" s="20"/>
    </row>
    <row r="86" spans="1:4" ht="12.75">
      <c r="A86" s="18"/>
      <c r="B86" s="19"/>
      <c r="C86" s="20"/>
      <c r="D86" s="20"/>
    </row>
    <row r="87" spans="3:6" ht="12.75">
      <c r="C87" s="28" t="s">
        <v>65</v>
      </c>
      <c r="D87" s="32" t="s">
        <v>86</v>
      </c>
      <c r="E87" s="10" t="s">
        <v>87</v>
      </c>
      <c r="F87" s="34" t="s">
        <v>107</v>
      </c>
    </row>
    <row r="88" spans="2:6" ht="12.75">
      <c r="B88" s="29" t="s">
        <v>56</v>
      </c>
      <c r="C88" s="10">
        <f>C32+C54+C82</f>
        <v>5571100.21</v>
      </c>
      <c r="D88" s="34">
        <f>D32+D54+D63+D82</f>
        <v>6093322</v>
      </c>
      <c r="E88" s="10">
        <f>E32+E54+E63+E82</f>
        <v>6029097</v>
      </c>
      <c r="F88" s="10">
        <f>F32+F54+F63+F82</f>
        <v>5891294</v>
      </c>
    </row>
    <row r="89" spans="1:6" ht="12.75">
      <c r="A89" s="4"/>
      <c r="B89" s="30" t="s">
        <v>57</v>
      </c>
      <c r="C89" s="11">
        <v>5541100</v>
      </c>
      <c r="D89" s="37">
        <v>6090000</v>
      </c>
      <c r="E89" s="10">
        <v>6025000</v>
      </c>
      <c r="F89" s="10">
        <v>5885000</v>
      </c>
    </row>
    <row r="90" spans="1:6" ht="12.75">
      <c r="A90" s="4"/>
      <c r="B90" s="30" t="s">
        <v>58</v>
      </c>
      <c r="C90" s="11">
        <f>C88-C89</f>
        <v>30000.209999999963</v>
      </c>
      <c r="D90" s="37">
        <f>D88-D89</f>
        <v>3322</v>
      </c>
      <c r="E90" s="10">
        <f>E88-E89</f>
        <v>4097</v>
      </c>
      <c r="F90" s="10">
        <f>F88-F89</f>
        <v>6294</v>
      </c>
    </row>
    <row r="91" spans="2:6" ht="12.75">
      <c r="B91" s="12"/>
      <c r="C91" s="31" t="s">
        <v>61</v>
      </c>
      <c r="D91" s="38" t="s">
        <v>61</v>
      </c>
      <c r="E91" s="38" t="s">
        <v>61</v>
      </c>
      <c r="F91" s="38" t="s"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="110" zoomScaleNormal="110" zoomScalePageLayoutView="0" workbookViewId="0" topLeftCell="A61">
      <selection activeCell="H55" sqref="H55"/>
    </sheetView>
  </sheetViews>
  <sheetFormatPr defaultColWidth="9.140625" defaultRowHeight="12.75"/>
  <cols>
    <col min="1" max="1" width="4.57421875" style="0" customWidth="1"/>
    <col min="2" max="2" width="36.140625" style="0" customWidth="1"/>
    <col min="3" max="3" width="13.140625" style="4" hidden="1" customWidth="1"/>
    <col min="4" max="7" width="14.28125" style="4" customWidth="1"/>
    <col min="8" max="8" width="33.7109375" style="0" customWidth="1"/>
    <col min="9" max="9" width="11.7109375" style="0" customWidth="1"/>
  </cols>
  <sheetData>
    <row r="1" spans="1:2" ht="12.75">
      <c r="A1" s="2" t="s">
        <v>0</v>
      </c>
      <c r="B1" s="2"/>
    </row>
    <row r="2" spans="1:10" ht="12.75">
      <c r="A2" s="2" t="s">
        <v>1</v>
      </c>
      <c r="B2" s="2"/>
      <c r="I2" s="39"/>
      <c r="J2" s="18"/>
    </row>
    <row r="3" spans="1:2" ht="12.75">
      <c r="A3" s="2" t="s">
        <v>165</v>
      </c>
      <c r="B3" s="2"/>
    </row>
    <row r="4" spans="1:2" ht="12.75">
      <c r="A4" s="2" t="s">
        <v>3</v>
      </c>
      <c r="B4" s="2"/>
    </row>
    <row r="7" spans="2:8" ht="12.75">
      <c r="B7" s="2" t="s">
        <v>192</v>
      </c>
      <c r="C7" s="6"/>
      <c r="D7" s="6"/>
      <c r="E7" s="6"/>
      <c r="F7" s="6"/>
      <c r="G7" s="6"/>
      <c r="H7" s="2"/>
    </row>
    <row r="11" spans="1:8" ht="12.75">
      <c r="A11" s="2" t="s">
        <v>29</v>
      </c>
      <c r="B11" s="2"/>
      <c r="H11" s="12" t="s">
        <v>157</v>
      </c>
    </row>
    <row r="12" spans="1:8" ht="12.75">
      <c r="A12" s="2" t="s">
        <v>6</v>
      </c>
      <c r="B12" s="2"/>
      <c r="C12" s="10" t="s">
        <v>105</v>
      </c>
      <c r="D12" s="10" t="s">
        <v>161</v>
      </c>
      <c r="E12" s="10" t="s">
        <v>168</v>
      </c>
      <c r="F12" s="10" t="s">
        <v>170</v>
      </c>
      <c r="G12" s="10" t="s">
        <v>193</v>
      </c>
      <c r="H12" s="34" t="s">
        <v>144</v>
      </c>
    </row>
    <row r="13" spans="1:8" ht="63.75" customHeight="1">
      <c r="A13" s="45" t="s">
        <v>172</v>
      </c>
      <c r="B13" s="7" t="s">
        <v>5</v>
      </c>
      <c r="C13" s="22">
        <v>4228372</v>
      </c>
      <c r="D13" s="22">
        <v>4395000</v>
      </c>
      <c r="E13" s="22">
        <v>4440000</v>
      </c>
      <c r="F13" s="55">
        <v>5096875</v>
      </c>
      <c r="G13" s="8">
        <v>5250000</v>
      </c>
      <c r="H13" s="49" t="s">
        <v>198</v>
      </c>
    </row>
    <row r="14" spans="1:8" ht="25.5">
      <c r="A14" s="45" t="s">
        <v>173</v>
      </c>
      <c r="B14" s="7" t="s">
        <v>10</v>
      </c>
      <c r="C14" s="22">
        <v>219895</v>
      </c>
      <c r="D14" s="22">
        <v>132000</v>
      </c>
      <c r="E14" s="22">
        <v>152350</v>
      </c>
      <c r="F14" s="22">
        <v>152350</v>
      </c>
      <c r="G14" s="8">
        <v>140000</v>
      </c>
      <c r="H14" s="43" t="s">
        <v>194</v>
      </c>
    </row>
    <row r="15" spans="1:8" ht="38.25">
      <c r="A15" s="45" t="s">
        <v>176</v>
      </c>
      <c r="B15" s="7" t="s">
        <v>12</v>
      </c>
      <c r="C15" s="8">
        <v>10000</v>
      </c>
      <c r="D15" s="8">
        <v>17000</v>
      </c>
      <c r="E15" s="54">
        <v>9000</v>
      </c>
      <c r="F15" s="54">
        <v>15000</v>
      </c>
      <c r="G15" s="33">
        <v>24000</v>
      </c>
      <c r="H15" s="48" t="s">
        <v>204</v>
      </c>
    </row>
    <row r="16" spans="1:8" ht="28.5" customHeight="1">
      <c r="A16" s="45" t="s">
        <v>177</v>
      </c>
      <c r="B16" s="7" t="s">
        <v>13</v>
      </c>
      <c r="C16" s="8">
        <v>13000</v>
      </c>
      <c r="D16" s="8">
        <v>26000</v>
      </c>
      <c r="E16" s="8">
        <v>0</v>
      </c>
      <c r="F16" s="8">
        <v>12000</v>
      </c>
      <c r="G16" s="8">
        <v>0</v>
      </c>
      <c r="H16" s="48"/>
    </row>
    <row r="17" spans="1:8" ht="28.5" customHeight="1">
      <c r="A17" s="45" t="s">
        <v>178</v>
      </c>
      <c r="B17" s="45" t="s">
        <v>171</v>
      </c>
      <c r="C17" s="22"/>
      <c r="D17" s="22">
        <v>11800</v>
      </c>
      <c r="E17" s="22">
        <v>12383.28</v>
      </c>
      <c r="F17" s="22">
        <v>14625</v>
      </c>
      <c r="G17" s="8">
        <v>9750</v>
      </c>
      <c r="H17" s="53" t="s">
        <v>195</v>
      </c>
    </row>
    <row r="18" spans="1:8" ht="12.75">
      <c r="A18" s="45" t="s">
        <v>179</v>
      </c>
      <c r="B18" s="7" t="s">
        <v>14</v>
      </c>
      <c r="C18" s="8">
        <v>0</v>
      </c>
      <c r="D18" s="8">
        <v>5000</v>
      </c>
      <c r="E18" s="8">
        <v>2000</v>
      </c>
      <c r="F18" s="8">
        <v>3000</v>
      </c>
      <c r="G18" s="8">
        <v>2000</v>
      </c>
      <c r="H18" s="45" t="s">
        <v>183</v>
      </c>
    </row>
    <row r="19" spans="1:8" ht="25.5">
      <c r="A19" s="45" t="s">
        <v>180</v>
      </c>
      <c r="B19" s="45" t="s">
        <v>160</v>
      </c>
      <c r="C19" s="22"/>
      <c r="D19" s="22">
        <v>53750</v>
      </c>
      <c r="E19" s="22">
        <v>53750</v>
      </c>
      <c r="F19" s="22">
        <v>64500</v>
      </c>
      <c r="G19" s="8">
        <v>63000</v>
      </c>
      <c r="H19" s="52" t="s">
        <v>197</v>
      </c>
    </row>
    <row r="20" spans="1:8" ht="12.75">
      <c r="A20" s="45" t="s">
        <v>181</v>
      </c>
      <c r="B20" s="7" t="s">
        <v>21</v>
      </c>
      <c r="C20" s="22">
        <v>12500</v>
      </c>
      <c r="D20" s="22">
        <v>11500</v>
      </c>
      <c r="E20" s="22">
        <v>12500</v>
      </c>
      <c r="F20" s="22">
        <v>12000</v>
      </c>
      <c r="G20" s="8">
        <v>15000</v>
      </c>
      <c r="H20" s="45" t="s">
        <v>196</v>
      </c>
    </row>
    <row r="21" spans="1:8" ht="38.25">
      <c r="A21" s="45" t="s">
        <v>182</v>
      </c>
      <c r="B21" s="45" t="s">
        <v>22</v>
      </c>
      <c r="C21" s="22"/>
      <c r="D21" s="22">
        <f>44*1250</f>
        <v>55000</v>
      </c>
      <c r="E21" s="22">
        <v>53750</v>
      </c>
      <c r="F21" s="22">
        <v>64500</v>
      </c>
      <c r="G21" s="8">
        <v>63000</v>
      </c>
      <c r="H21" s="52" t="s">
        <v>209</v>
      </c>
    </row>
    <row r="22" spans="1:17" ht="12.75">
      <c r="A22" s="7"/>
      <c r="B22" s="9" t="s">
        <v>50</v>
      </c>
      <c r="C22" s="10">
        <f>SUM(C13:C20)</f>
        <v>4483767</v>
      </c>
      <c r="D22" s="11">
        <v>4860050</v>
      </c>
      <c r="E22" s="11">
        <v>4888733.28</v>
      </c>
      <c r="F22" s="11">
        <v>5493650</v>
      </c>
      <c r="G22" s="11">
        <f>SUM(G13:G21)</f>
        <v>5566750</v>
      </c>
      <c r="H22" s="7"/>
      <c r="Q22" s="56"/>
    </row>
    <row r="28" spans="1:8" ht="12.75">
      <c r="A28" s="2" t="s">
        <v>29</v>
      </c>
      <c r="B28" s="2"/>
      <c r="H28" s="12" t="s">
        <v>158</v>
      </c>
    </row>
    <row r="29" spans="1:8" ht="12.75">
      <c r="A29" s="2" t="s">
        <v>30</v>
      </c>
      <c r="B29" s="2"/>
      <c r="C29" s="10" t="s">
        <v>105</v>
      </c>
      <c r="D29" s="10" t="s">
        <v>162</v>
      </c>
      <c r="E29" s="10" t="s">
        <v>168</v>
      </c>
      <c r="F29" s="10" t="s">
        <v>170</v>
      </c>
      <c r="G29" s="10" t="s">
        <v>193</v>
      </c>
      <c r="H29" s="34" t="s">
        <v>144</v>
      </c>
    </row>
    <row r="30" spans="1:8" ht="12.75">
      <c r="A30" s="45" t="s">
        <v>172</v>
      </c>
      <c r="B30" s="7" t="s">
        <v>31</v>
      </c>
      <c r="C30" s="8">
        <v>186300</v>
      </c>
      <c r="D30" s="8">
        <f>11090*12</f>
        <v>133080</v>
      </c>
      <c r="E30" s="8">
        <v>174720</v>
      </c>
      <c r="F30" s="8">
        <v>170880</v>
      </c>
      <c r="G30" s="8">
        <v>160320</v>
      </c>
      <c r="H30" s="45" t="s">
        <v>205</v>
      </c>
    </row>
    <row r="31" spans="1:8" ht="12.75">
      <c r="A31" s="45" t="s">
        <v>173</v>
      </c>
      <c r="B31" s="7" t="s">
        <v>33</v>
      </c>
      <c r="C31" s="8">
        <v>55000</v>
      </c>
      <c r="D31" s="8">
        <v>50000</v>
      </c>
      <c r="E31" s="8">
        <v>50000</v>
      </c>
      <c r="F31" s="8">
        <v>50000</v>
      </c>
      <c r="G31" s="8">
        <v>40000</v>
      </c>
      <c r="H31" s="7" t="s">
        <v>141</v>
      </c>
    </row>
    <row r="32" spans="1:8" ht="12.75">
      <c r="A32" s="45" t="s">
        <v>174</v>
      </c>
      <c r="B32" s="7" t="s">
        <v>34</v>
      </c>
      <c r="C32" s="8">
        <v>165000</v>
      </c>
      <c r="D32" s="8">
        <v>140000</v>
      </c>
      <c r="E32" s="8">
        <v>135000</v>
      </c>
      <c r="F32" s="33">
        <v>130000</v>
      </c>
      <c r="G32" s="8">
        <v>125000</v>
      </c>
      <c r="H32" s="45" t="s">
        <v>199</v>
      </c>
    </row>
    <row r="33" spans="1:10" ht="12.75">
      <c r="A33" s="45" t="s">
        <v>175</v>
      </c>
      <c r="B33" s="7" t="s">
        <v>35</v>
      </c>
      <c r="C33" s="8">
        <v>233500</v>
      </c>
      <c r="D33" s="8">
        <v>150000</v>
      </c>
      <c r="E33" s="8">
        <v>190000</v>
      </c>
      <c r="F33" s="8">
        <v>171000</v>
      </c>
      <c r="G33" s="8">
        <v>173000</v>
      </c>
      <c r="H33" s="45" t="s">
        <v>169</v>
      </c>
      <c r="I33" s="50"/>
      <c r="J33" s="46"/>
    </row>
    <row r="34" spans="1:8" ht="12.75">
      <c r="A34" s="45" t="s">
        <v>176</v>
      </c>
      <c r="B34" s="7" t="s">
        <v>36</v>
      </c>
      <c r="C34" s="8">
        <v>0</v>
      </c>
      <c r="D34" s="8">
        <v>4000</v>
      </c>
      <c r="E34" s="8">
        <v>4000</v>
      </c>
      <c r="F34" s="8">
        <v>4000</v>
      </c>
      <c r="G34" s="8">
        <v>4000</v>
      </c>
      <c r="H34" s="7" t="s">
        <v>124</v>
      </c>
    </row>
    <row r="35" spans="1:8" ht="12.75">
      <c r="A35" s="45" t="s">
        <v>177</v>
      </c>
      <c r="B35" s="7" t="s">
        <v>37</v>
      </c>
      <c r="C35" s="8">
        <v>8000</v>
      </c>
      <c r="D35" s="8">
        <v>8000</v>
      </c>
      <c r="E35" s="8">
        <v>8000</v>
      </c>
      <c r="F35" s="8">
        <v>8000</v>
      </c>
      <c r="G35" s="8">
        <v>9000</v>
      </c>
      <c r="H35" s="45" t="s">
        <v>200</v>
      </c>
    </row>
    <row r="36" spans="1:8" ht="12.75">
      <c r="A36" s="45" t="s">
        <v>178</v>
      </c>
      <c r="B36" s="7" t="s">
        <v>41</v>
      </c>
      <c r="C36" s="8">
        <v>15000</v>
      </c>
      <c r="D36" s="8">
        <v>15000</v>
      </c>
      <c r="E36" s="8">
        <v>15000</v>
      </c>
      <c r="F36" s="8">
        <v>15000</v>
      </c>
      <c r="G36" s="8">
        <v>15000</v>
      </c>
      <c r="H36" s="43" t="s">
        <v>142</v>
      </c>
    </row>
    <row r="37" spans="1:8" ht="12.75">
      <c r="A37" s="45" t="s">
        <v>180</v>
      </c>
      <c r="B37" s="21" t="s">
        <v>71</v>
      </c>
      <c r="C37" s="8">
        <v>5500</v>
      </c>
      <c r="D37" s="8">
        <v>5500</v>
      </c>
      <c r="E37" s="8">
        <v>4800</v>
      </c>
      <c r="F37" s="8">
        <v>4800</v>
      </c>
      <c r="G37" s="8">
        <v>4800</v>
      </c>
      <c r="H37" s="43" t="s">
        <v>143</v>
      </c>
    </row>
    <row r="38" spans="1:8" ht="12.75">
      <c r="A38" s="45" t="s">
        <v>181</v>
      </c>
      <c r="B38" s="45" t="s">
        <v>206</v>
      </c>
      <c r="C38" s="8"/>
      <c r="D38" s="8"/>
      <c r="E38" s="8"/>
      <c r="F38" s="8"/>
      <c r="G38" s="8">
        <v>4000</v>
      </c>
      <c r="H38" s="43" t="s">
        <v>143</v>
      </c>
    </row>
    <row r="39" spans="1:8" ht="12.75">
      <c r="A39" s="7"/>
      <c r="B39" s="9" t="s">
        <v>50</v>
      </c>
      <c r="C39" s="10">
        <f>SUM(C30:C37)</f>
        <v>668300</v>
      </c>
      <c r="D39" s="10">
        <f>SUM(D30:D37)</f>
        <v>505580</v>
      </c>
      <c r="E39" s="10">
        <f>SUM(E30:E37)</f>
        <v>581520</v>
      </c>
      <c r="F39" s="10">
        <f>SUM(F30:F37)</f>
        <v>553680</v>
      </c>
      <c r="G39" s="11">
        <f>SUM(G30:G38)</f>
        <v>535120</v>
      </c>
      <c r="H39" s="7"/>
    </row>
    <row r="40" spans="1:8" ht="12.75">
      <c r="A40" s="18"/>
      <c r="B40" s="19"/>
      <c r="C40" s="20"/>
      <c r="D40" s="20"/>
      <c r="E40" s="20"/>
      <c r="F40" s="20"/>
      <c r="G40" s="20"/>
      <c r="H40" s="18"/>
    </row>
    <row r="41" spans="1:8" ht="12.75">
      <c r="A41" s="18"/>
      <c r="B41" s="19"/>
      <c r="C41" s="20"/>
      <c r="D41" s="20"/>
      <c r="E41" s="20"/>
      <c r="F41" s="20"/>
      <c r="G41" s="20"/>
      <c r="H41" s="18"/>
    </row>
    <row r="42" spans="1:2" ht="12.75">
      <c r="A42" s="2" t="s">
        <v>29</v>
      </c>
      <c r="B42" s="2"/>
    </row>
    <row r="43" spans="1:8" ht="12.75">
      <c r="A43" s="2" t="s">
        <v>30</v>
      </c>
      <c r="B43" s="2"/>
      <c r="H43" s="12" t="s">
        <v>158</v>
      </c>
    </row>
    <row r="44" spans="1:8" ht="12.75">
      <c r="A44" s="12" t="s">
        <v>184</v>
      </c>
      <c r="C44" s="57" t="s">
        <v>107</v>
      </c>
      <c r="D44" s="58" t="s">
        <v>162</v>
      </c>
      <c r="E44" s="58" t="s">
        <v>168</v>
      </c>
      <c r="F44" s="10" t="s">
        <v>170</v>
      </c>
      <c r="G44" s="10" t="s">
        <v>193</v>
      </c>
      <c r="H44" s="57" t="s">
        <v>144</v>
      </c>
    </row>
    <row r="45" spans="1:8" ht="25.5">
      <c r="A45" s="7">
        <v>1</v>
      </c>
      <c r="B45" s="45" t="s">
        <v>163</v>
      </c>
      <c r="C45" s="8"/>
      <c r="D45" s="8">
        <v>30700</v>
      </c>
      <c r="E45" s="8">
        <v>30700</v>
      </c>
      <c r="F45" s="8">
        <v>35000</v>
      </c>
      <c r="G45" s="8">
        <v>43000</v>
      </c>
      <c r="H45" s="48" t="s">
        <v>201</v>
      </c>
    </row>
    <row r="46" spans="1:8" ht="12.75">
      <c r="A46" s="7">
        <v>2</v>
      </c>
      <c r="B46" s="48" t="s">
        <v>185</v>
      </c>
      <c r="C46" s="8"/>
      <c r="D46" s="8">
        <v>39600</v>
      </c>
      <c r="E46" s="8">
        <v>72000</v>
      </c>
      <c r="F46" s="8">
        <v>142400</v>
      </c>
      <c r="G46" s="8">
        <v>110000</v>
      </c>
      <c r="H46" s="48" t="s">
        <v>210</v>
      </c>
    </row>
    <row r="47" spans="1:8" ht="12.75">
      <c r="A47" s="7">
        <v>3</v>
      </c>
      <c r="B47" s="48" t="s">
        <v>186</v>
      </c>
      <c r="C47" s="8"/>
      <c r="D47" s="8">
        <v>14950</v>
      </c>
      <c r="E47" s="8">
        <v>17400</v>
      </c>
      <c r="F47" s="8">
        <v>16200</v>
      </c>
      <c r="G47" s="8">
        <v>16500</v>
      </c>
      <c r="H47" s="53" t="s">
        <v>187</v>
      </c>
    </row>
    <row r="48" spans="1:8" ht="12.75">
      <c r="A48" s="7"/>
      <c r="B48" s="9" t="s">
        <v>50</v>
      </c>
      <c r="C48" s="10" t="e">
        <f>SUM(#REF!)</f>
        <v>#REF!</v>
      </c>
      <c r="D48" s="10">
        <f>SUM(D45:D47)</f>
        <v>85250</v>
      </c>
      <c r="E48" s="10">
        <f>SUM(E45:E47)</f>
        <v>120100</v>
      </c>
      <c r="F48" s="10">
        <f>SUM(F45:F47)</f>
        <v>193600</v>
      </c>
      <c r="G48" s="11">
        <f>SUM(G45:G47)</f>
        <v>169500</v>
      </c>
      <c r="H48" s="7"/>
    </row>
    <row r="49" spans="1:8" ht="12.75">
      <c r="A49" s="18"/>
      <c r="B49" s="19"/>
      <c r="C49" s="20"/>
      <c r="D49" s="20"/>
      <c r="E49" s="20"/>
      <c r="F49" s="20"/>
      <c r="G49" s="20"/>
      <c r="H49" s="18"/>
    </row>
    <row r="50" spans="1:2" ht="12.75">
      <c r="A50" s="18"/>
      <c r="B50" s="19"/>
    </row>
    <row r="51" spans="1:2" ht="12.75">
      <c r="A51" s="18"/>
      <c r="B51" s="19"/>
    </row>
    <row r="52" spans="1:8" ht="12.75">
      <c r="A52" s="19" t="s">
        <v>29</v>
      </c>
      <c r="B52" s="19"/>
      <c r="H52" s="12" t="s">
        <v>159</v>
      </c>
    </row>
    <row r="53" spans="1:8" ht="12.75">
      <c r="A53" s="19" t="s">
        <v>80</v>
      </c>
      <c r="B53" s="19"/>
      <c r="C53" s="34" t="s">
        <v>107</v>
      </c>
      <c r="D53" s="10" t="s">
        <v>161</v>
      </c>
      <c r="E53" s="10" t="s">
        <v>168</v>
      </c>
      <c r="F53" s="10" t="s">
        <v>170</v>
      </c>
      <c r="G53" s="10" t="s">
        <v>193</v>
      </c>
      <c r="H53" s="34" t="s">
        <v>144</v>
      </c>
    </row>
    <row r="54" spans="1:8" ht="51">
      <c r="A54" s="25">
        <v>1</v>
      </c>
      <c r="B54" s="23" t="s">
        <v>202</v>
      </c>
      <c r="C54" s="36">
        <v>4000</v>
      </c>
      <c r="D54" s="36">
        <v>90000</v>
      </c>
      <c r="E54" s="36">
        <v>80000</v>
      </c>
      <c r="F54" s="36">
        <v>85000</v>
      </c>
      <c r="G54" s="8">
        <v>110000</v>
      </c>
      <c r="H54" s="48" t="s">
        <v>211</v>
      </c>
    </row>
    <row r="55" spans="1:8" ht="12.75">
      <c r="A55" s="7"/>
      <c r="B55" s="9" t="s">
        <v>85</v>
      </c>
      <c r="C55" s="34">
        <f>SUM(C54:C54)</f>
        <v>4000</v>
      </c>
      <c r="D55" s="34">
        <f>SUM(D54:D54)</f>
        <v>90000</v>
      </c>
      <c r="E55" s="34">
        <f>SUM(E54:E54)</f>
        <v>80000</v>
      </c>
      <c r="F55" s="34">
        <f>SUM(F54:F54)</f>
        <v>85000</v>
      </c>
      <c r="G55" s="11">
        <f>SUM(G54)</f>
        <v>110000</v>
      </c>
      <c r="H55" s="7"/>
    </row>
    <row r="56" spans="1:7" ht="12.75">
      <c r="A56" s="18"/>
      <c r="B56" s="19"/>
      <c r="C56" s="47"/>
      <c r="D56" s="47"/>
      <c r="E56" s="47"/>
      <c r="F56" s="47"/>
      <c r="G56" s="60"/>
    </row>
    <row r="59" spans="1:2" ht="12.75">
      <c r="A59" s="2" t="s">
        <v>29</v>
      </c>
      <c r="B59" s="2"/>
    </row>
    <row r="60" spans="1:2" ht="12.75">
      <c r="A60" s="2" t="s">
        <v>154</v>
      </c>
      <c r="B60" s="2"/>
    </row>
    <row r="61" spans="3:8" ht="12.75">
      <c r="C61" s="34" t="s">
        <v>107</v>
      </c>
      <c r="D61" s="10" t="s">
        <v>161</v>
      </c>
      <c r="E61" s="10" t="s">
        <v>168</v>
      </c>
      <c r="F61" s="10" t="s">
        <v>170</v>
      </c>
      <c r="G61" s="10" t="s">
        <v>193</v>
      </c>
      <c r="H61" s="34" t="s">
        <v>144</v>
      </c>
    </row>
    <row r="62" spans="1:8" ht="54.75" customHeight="1">
      <c r="A62" s="7">
        <v>1</v>
      </c>
      <c r="B62" s="7" t="s">
        <v>44</v>
      </c>
      <c r="C62" s="8">
        <v>130000</v>
      </c>
      <c r="D62" s="8">
        <v>100800</v>
      </c>
      <c r="E62" s="8">
        <v>68400</v>
      </c>
      <c r="F62" s="8">
        <v>36000</v>
      </c>
      <c r="G62" s="8">
        <v>27000</v>
      </c>
      <c r="H62" s="49" t="s">
        <v>207</v>
      </c>
    </row>
    <row r="63" spans="1:8" ht="12.75">
      <c r="A63" s="7">
        <v>2</v>
      </c>
      <c r="B63" s="7" t="s">
        <v>48</v>
      </c>
      <c r="C63" s="8">
        <v>8500</v>
      </c>
      <c r="D63" s="8">
        <v>7830</v>
      </c>
      <c r="E63" s="8">
        <v>7800</v>
      </c>
      <c r="F63" s="8">
        <v>7350</v>
      </c>
      <c r="G63" s="8">
        <v>6660</v>
      </c>
      <c r="H63" s="45" t="s">
        <v>203</v>
      </c>
    </row>
    <row r="64" spans="1:8" ht="38.25">
      <c r="A64" s="7">
        <v>3</v>
      </c>
      <c r="B64" s="7" t="s">
        <v>188</v>
      </c>
      <c r="C64" s="8">
        <v>1000</v>
      </c>
      <c r="D64" s="8">
        <v>6500</v>
      </c>
      <c r="E64" s="8">
        <v>7000</v>
      </c>
      <c r="F64" s="8">
        <v>7500</v>
      </c>
      <c r="G64" s="8">
        <v>7500</v>
      </c>
      <c r="H64" s="43" t="s">
        <v>189</v>
      </c>
    </row>
    <row r="65" spans="1:8" ht="12.75">
      <c r="A65" s="7"/>
      <c r="B65" s="9" t="s">
        <v>50</v>
      </c>
      <c r="C65" s="10">
        <f>SUM(C62:C64)</f>
        <v>139500</v>
      </c>
      <c r="D65" s="10">
        <f>SUM(D62:D64)</f>
        <v>115130</v>
      </c>
      <c r="E65" s="10">
        <f>SUM(E62:E64)</f>
        <v>83200</v>
      </c>
      <c r="F65" s="10">
        <f>SUM(F62:F64)</f>
        <v>50850</v>
      </c>
      <c r="G65" s="11">
        <f>SUM(G62:G64)</f>
        <v>41160</v>
      </c>
      <c r="H65" s="7"/>
    </row>
    <row r="66" spans="1:2" ht="12.75">
      <c r="A66" s="18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2" t="s">
        <v>29</v>
      </c>
      <c r="B69" s="2"/>
    </row>
    <row r="70" spans="1:2" ht="12.75">
      <c r="A70" s="2" t="s">
        <v>155</v>
      </c>
      <c r="B70" s="2"/>
    </row>
    <row r="71" spans="3:8" ht="12.75">
      <c r="C71" s="34" t="s">
        <v>107</v>
      </c>
      <c r="D71" s="10" t="s">
        <v>161</v>
      </c>
      <c r="E71" s="10" t="s">
        <v>168</v>
      </c>
      <c r="F71" s="10" t="s">
        <v>170</v>
      </c>
      <c r="G71" s="10" t="s">
        <v>193</v>
      </c>
      <c r="H71" s="34" t="s">
        <v>144</v>
      </c>
    </row>
    <row r="72" spans="1:8" ht="12.75">
      <c r="A72" s="7">
        <v>1</v>
      </c>
      <c r="B72" s="7" t="s">
        <v>153</v>
      </c>
      <c r="C72" s="8"/>
      <c r="D72" s="8">
        <v>8000</v>
      </c>
      <c r="E72" s="8">
        <v>6500</v>
      </c>
      <c r="F72" s="8">
        <v>6000</v>
      </c>
      <c r="G72" s="8">
        <v>0</v>
      </c>
      <c r="H72" s="7" t="s">
        <v>166</v>
      </c>
    </row>
    <row r="73" spans="1:8" ht="12.75">
      <c r="A73" s="7">
        <v>2</v>
      </c>
      <c r="B73" s="7" t="s">
        <v>156</v>
      </c>
      <c r="C73" s="8"/>
      <c r="D73" s="8">
        <v>1411.2</v>
      </c>
      <c r="E73" s="8">
        <v>1411</v>
      </c>
      <c r="F73" s="8">
        <v>1411</v>
      </c>
      <c r="G73" s="8">
        <v>1411</v>
      </c>
      <c r="H73" s="25" t="s">
        <v>167</v>
      </c>
    </row>
    <row r="74" spans="1:8" ht="12.75">
      <c r="A74" s="7"/>
      <c r="B74" s="9" t="s">
        <v>50</v>
      </c>
      <c r="C74" s="10" t="e">
        <f>SUM(#REF!)</f>
        <v>#REF!</v>
      </c>
      <c r="D74" s="10">
        <f>SUM(D72:D73)</f>
        <v>9411.2</v>
      </c>
      <c r="E74" s="10">
        <f>SUM(E72:E73)</f>
        <v>7911</v>
      </c>
      <c r="F74" s="10">
        <f>SUM(F72:F73)</f>
        <v>7411</v>
      </c>
      <c r="G74" s="11">
        <f>SUM(G72:G73)</f>
        <v>1411</v>
      </c>
      <c r="H74" s="7"/>
    </row>
    <row r="75" spans="1:7" ht="12.75">
      <c r="A75" s="18"/>
      <c r="B75" s="19"/>
      <c r="C75" s="20"/>
      <c r="D75" s="20"/>
      <c r="E75" s="20"/>
      <c r="F75" s="20"/>
      <c r="G75" s="20"/>
    </row>
    <row r="76" spans="1:2" ht="12.75">
      <c r="A76" s="18"/>
      <c r="B76" s="19"/>
    </row>
    <row r="77" spans="3:7" ht="12.75">
      <c r="C77" s="34" t="s">
        <v>107</v>
      </c>
      <c r="D77" s="10" t="s">
        <v>161</v>
      </c>
      <c r="E77" s="10" t="s">
        <v>168</v>
      </c>
      <c r="F77" s="10" t="s">
        <v>170</v>
      </c>
      <c r="G77" s="10" t="s">
        <v>193</v>
      </c>
    </row>
    <row r="78" spans="2:7" ht="12.75">
      <c r="B78" s="29" t="s">
        <v>56</v>
      </c>
      <c r="C78" s="10">
        <f>C22+C39+C55+C65</f>
        <v>5295567</v>
      </c>
      <c r="D78" s="10">
        <v>5664921.2</v>
      </c>
      <c r="E78" s="10">
        <v>5800414.28</v>
      </c>
      <c r="F78" s="10">
        <v>6353691</v>
      </c>
      <c r="G78" s="11">
        <f>G22+G39+G48+G55+G65+G74</f>
        <v>6423941</v>
      </c>
    </row>
    <row r="79" spans="1:7" ht="12.75">
      <c r="A79" s="4"/>
      <c r="B79" s="30" t="s">
        <v>57</v>
      </c>
      <c r="C79" s="10">
        <v>5630000</v>
      </c>
      <c r="D79" s="10">
        <v>5664921.2</v>
      </c>
      <c r="E79" s="10">
        <v>5800414</v>
      </c>
      <c r="F79" s="10">
        <f>F78</f>
        <v>6353691</v>
      </c>
      <c r="G79" s="11">
        <f>G78</f>
        <v>6423941</v>
      </c>
    </row>
    <row r="80" spans="1:7" ht="12.75">
      <c r="A80" s="4"/>
      <c r="B80" s="30" t="s">
        <v>58</v>
      </c>
      <c r="C80" s="10">
        <f>C78-C79</f>
        <v>-334433</v>
      </c>
      <c r="D80" s="10">
        <v>0</v>
      </c>
      <c r="E80" s="10">
        <f>D78-D79</f>
        <v>0</v>
      </c>
      <c r="F80" s="10">
        <f>E78-E79</f>
        <v>0.2800000002607703</v>
      </c>
      <c r="G80" s="10">
        <v>0</v>
      </c>
    </row>
    <row r="81" spans="2:7" ht="12.75">
      <c r="B81" s="12"/>
      <c r="C81" s="38" t="s">
        <v>61</v>
      </c>
      <c r="D81" s="38" t="s">
        <v>59</v>
      </c>
      <c r="E81" s="38"/>
      <c r="F81" s="38"/>
      <c r="G81" s="38"/>
    </row>
    <row r="83" ht="12.75">
      <c r="B83" s="59" t="s">
        <v>191</v>
      </c>
    </row>
    <row r="84" ht="12.75">
      <c r="B84" s="59" t="s">
        <v>190</v>
      </c>
    </row>
    <row r="85" ht="12.75">
      <c r="B85" s="51" t="s">
        <v>208</v>
      </c>
    </row>
    <row r="87" spans="2:9" ht="12.75">
      <c r="B87" s="40" t="s">
        <v>150</v>
      </c>
      <c r="C87"/>
      <c r="D87" s="40" t="s">
        <v>118</v>
      </c>
      <c r="E87" s="40"/>
      <c r="F87" s="40"/>
      <c r="G87" s="40"/>
      <c r="H87" s="40"/>
      <c r="I87" s="40"/>
    </row>
    <row r="88" spans="2:9" ht="12.75">
      <c r="B88" s="40"/>
      <c r="C88"/>
      <c r="D88" s="40"/>
      <c r="E88" s="40"/>
      <c r="F88" s="40"/>
      <c r="G88" s="40"/>
      <c r="H88" s="40"/>
      <c r="I88" s="40"/>
    </row>
    <row r="89" spans="2:9" ht="12.75">
      <c r="B89" s="42" t="s">
        <v>164</v>
      </c>
      <c r="C89" s="18"/>
      <c r="D89" s="42" t="s">
        <v>164</v>
      </c>
      <c r="E89" s="42"/>
      <c r="F89" s="42"/>
      <c r="G89" s="42"/>
      <c r="H89" s="42"/>
      <c r="I89" s="42"/>
    </row>
    <row r="90" spans="2:9" ht="12.75">
      <c r="B90" s="40" t="s">
        <v>151</v>
      </c>
      <c r="C90"/>
      <c r="D90" s="40" t="s">
        <v>53</v>
      </c>
      <c r="E90" s="40"/>
      <c r="F90" s="40"/>
      <c r="G90" s="40"/>
      <c r="H90" s="40"/>
      <c r="I90" s="40"/>
    </row>
    <row r="91" spans="4:7" ht="12.75">
      <c r="D91" s="40"/>
      <c r="E91" s="40"/>
      <c r="F91" s="40"/>
      <c r="G91" s="40"/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Računovodstvo</cp:lastModifiedBy>
  <cp:lastPrinted>2020-12-22T10:37:17Z</cp:lastPrinted>
  <dcterms:created xsi:type="dcterms:W3CDTF">2007-02-13T16:45:10Z</dcterms:created>
  <dcterms:modified xsi:type="dcterms:W3CDTF">2020-12-23T09:06:02Z</dcterms:modified>
  <cp:category/>
  <cp:version/>
  <cp:contentType/>
  <cp:contentStatus/>
</cp:coreProperties>
</file>